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aveExternalLinkValues="0" codeName="ThisWorkbook" defaultThemeVersion="124226"/>
  <mc:AlternateContent xmlns:mc="http://schemas.openxmlformats.org/markup-compatibility/2006">
    <mc:Choice Requires="x15">
      <x15ac:absPath xmlns:x15ac="http://schemas.microsoft.com/office/spreadsheetml/2010/11/ac" url="\\prdfs01\homes\roza_ju\Desktop\"/>
    </mc:Choice>
  </mc:AlternateContent>
  <xr:revisionPtr revIDLastSave="0" documentId="13_ncr:1_{51143D18-0B9D-446E-8085-A44EF7A0245C}" xr6:coauthVersionLast="45" xr6:coauthVersionMax="45" xr10:uidLastSave="{00000000-0000-0000-0000-000000000000}"/>
  <bookViews>
    <workbookView xWindow="-108" yWindow="-108" windowWidth="23256" windowHeight="12576" tabRatio="942" firstSheet="1" activeTab="1" xr2:uid="{00000000-000D-0000-FFFF-FFFF00000000}"/>
  </bookViews>
  <sheets>
    <sheet name="Drop Downs" sheetId="70" state="hidden" r:id="rId1"/>
    <sheet name="A1 - Identification" sheetId="1" r:id="rId2"/>
    <sheet name="A2 - Mgmt Reps" sheetId="33" r:id="rId3"/>
    <sheet name="A3 - Fin Position" sheetId="4" r:id="rId4"/>
    <sheet name="A4 - Operations" sheetId="6" r:id="rId5"/>
    <sheet name="A5 - NonShelter" sheetId="22" r:id="rId6"/>
    <sheet name="A6 - Cap Reserve" sheetId="8" r:id="rId7"/>
    <sheet name="A7-UAD" sheetId="48" r:id="rId8"/>
    <sheet name="A8 - Rents " sheetId="51" r:id="rId9"/>
    <sheet name="A9-Part VII HSA - Reg" sheetId="9" r:id="rId10"/>
    <sheet name="A10-Part VII HSA - 100% RGI" sheetId="20" r:id="rId11"/>
    <sheet name="B1 - MNP Stmt of Operations" sheetId="42" r:id="rId12"/>
    <sheet name="B2- MNP - Non-Shelter" sheetId="50" r:id="rId13"/>
    <sheet name="B3 - MNP -Federal Unit Activity" sheetId="44" r:id="rId14"/>
    <sheet name="B4 - MNP - Federal Subsidy" sheetId="36" r:id="rId15"/>
    <sheet name="C1 - Access" sheetId="14" r:id="rId16"/>
    <sheet name="Data Key" sheetId="59" state="hidden" r:id="rId17"/>
    <sheet name="MNP Data Key" sheetId="64" state="hidden" r:id="rId18"/>
    <sheet name="Data Key Alternative" sheetId="62" state="hidden" r:id="rId19"/>
  </sheets>
  <externalReferences>
    <externalReference r:id="rId20"/>
  </externalReferences>
  <definedNames>
    <definedName name="_xlnm._FilterDatabase" localSheetId="2" hidden="1">'A2 - Mgmt Reps'!$C$56:$F$58</definedName>
    <definedName name="Corp_Name">'[1]Schedule B-Acc_Surplus'!$A$1</definedName>
    <definedName name="CorpName" localSheetId="5">'A1 - Identification'!$C$10</definedName>
    <definedName name="CorpName" localSheetId="8">'A1 - Identification'!$C$10</definedName>
    <definedName name="CorpName" localSheetId="16">#REF!</definedName>
    <definedName name="CorpName" localSheetId="18">#REF!</definedName>
    <definedName name="CorpName" localSheetId="17">#REF!</definedName>
    <definedName name="CorpName">'A1 - Identification'!$C$10</definedName>
    <definedName name="FiscalYearEnd">#REF!</definedName>
    <definedName name="FYE">#REF!</definedName>
    <definedName name="_xlnm.Print_Area" localSheetId="1">'A1 - Identification'!$B$2:$I$52</definedName>
    <definedName name="_xlnm.Print_Area" localSheetId="10">'A10-Part VII HSA - 100% RGI'!$B$2:$L$62</definedName>
    <definedName name="_xlnm.Print_Area" localSheetId="2">'A2 - Mgmt Reps'!$B$2:$N$65</definedName>
    <definedName name="_xlnm.Print_Area" localSheetId="3">'A3 - Fin Position'!$B$2:$AA$47</definedName>
    <definedName name="_xlnm.Print_Area" localSheetId="4">'A4 - Operations'!$B$2:$O$104</definedName>
    <definedName name="_xlnm.Print_Area" localSheetId="5">'A5 - NonShelter'!$B$2:$N$39</definedName>
    <definedName name="_xlnm.Print_Area" localSheetId="6">'A6 - Cap Reserve'!$B$2:$O$51</definedName>
    <definedName name="_xlnm.Print_Area" localSheetId="7">'A7-UAD'!$A$1:$AD$62</definedName>
    <definedName name="_xlnm.Print_Area" localSheetId="8">'A8 - Rents '!$B$2:$N$39</definedName>
    <definedName name="_xlnm.Print_Area" localSheetId="9">'A9-Part VII HSA - Reg'!$B$2:$L$97</definedName>
    <definedName name="_xlnm.Print_Area" localSheetId="11">'B1 - MNP Stmt of Operations'!$B$2:$J$100</definedName>
    <definedName name="_xlnm.Print_Area" localSheetId="12">'B2- MNP - Non-Shelter'!$A$1:$G$36</definedName>
    <definedName name="_xlnm.Print_Area" localSheetId="13">'B3 - MNP -Federal Unit Activity'!$A$1:$AD$35</definedName>
    <definedName name="_xlnm.Print_Area" localSheetId="14">'B4 - MNP - Federal Subsidy'!$A$1:$M$56</definedName>
    <definedName name="_xlnm.Print_Area" localSheetId="15">'C1 - Access'!$B$2:$I$56</definedName>
    <definedName name="_xlnm.Print_Titles" localSheetId="9">'A9-Part VII HSA - Reg'!$2:$8</definedName>
    <definedName name="Version">'A1 - Identification'!$C$51</definedName>
    <definedName name="VersionDate" localSheetId="16">#REF!</definedName>
    <definedName name="VersionDate" localSheetId="18">#REF!</definedName>
    <definedName name="VersionDate" localSheetId="17">#REF!</definedName>
    <definedName name="YearEnd" localSheetId="5">'A1 - Identification'!$G$10</definedName>
    <definedName name="YearEnd" localSheetId="8">'A1 - Identification'!$G$10</definedName>
    <definedName name="YearEnd" localSheetId="16">#REF!</definedName>
    <definedName name="YearEnd" localSheetId="18">#REF!</definedName>
    <definedName name="YearEnd" localSheetId="17">#REF!</definedName>
    <definedName name="YearEnd">'A1 - Identification'!$G$10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 i="4" l="1"/>
  <c r="C55" i="14" l="1"/>
  <c r="C55" i="36"/>
  <c r="A34" i="44"/>
  <c r="A36" i="50"/>
  <c r="C49" i="42"/>
  <c r="C61" i="20"/>
  <c r="C60" i="9"/>
  <c r="C38" i="51"/>
  <c r="B61" i="48"/>
  <c r="K42" i="8"/>
  <c r="N42" i="8" s="1"/>
  <c r="C50" i="8"/>
  <c r="C38" i="22"/>
  <c r="C61" i="6" l="1"/>
  <c r="C46" i="4"/>
  <c r="C64" i="33"/>
  <c r="R35" i="6" l="1"/>
  <c r="R34" i="6"/>
  <c r="R29" i="6"/>
  <c r="R30" i="6"/>
  <c r="R31" i="6"/>
  <c r="Y43" i="4" l="1"/>
  <c r="BJ2" i="64" l="1"/>
  <c r="BI2" i="64"/>
  <c r="BH2" i="64"/>
  <c r="BG2" i="64"/>
  <c r="BF2" i="64"/>
  <c r="BE2" i="64"/>
  <c r="BC2" i="64"/>
  <c r="BB2" i="64"/>
  <c r="AZ2" i="64"/>
  <c r="AY2" i="64"/>
  <c r="AX2" i="64"/>
  <c r="AW2" i="64"/>
  <c r="AV2" i="64"/>
  <c r="AK2" i="64"/>
  <c r="AH2" i="64"/>
  <c r="AG2" i="64"/>
  <c r="AF2" i="64"/>
  <c r="AE2" i="64"/>
  <c r="AD2" i="64"/>
  <c r="AC2" i="64"/>
  <c r="AB2" i="64"/>
  <c r="AA2" i="64"/>
  <c r="Z2" i="64"/>
  <c r="Y2" i="64"/>
  <c r="W2" i="64"/>
  <c r="V2" i="64"/>
  <c r="U2" i="64"/>
  <c r="T2" i="64"/>
  <c r="S2" i="64"/>
  <c r="R2" i="64"/>
  <c r="Q2" i="64"/>
  <c r="P2" i="64"/>
  <c r="O2" i="64"/>
  <c r="N2" i="64"/>
  <c r="M2" i="64"/>
  <c r="L2" i="64"/>
  <c r="K2" i="64"/>
  <c r="J2" i="64"/>
  <c r="I2" i="64"/>
  <c r="H2" i="64"/>
  <c r="G2" i="64"/>
  <c r="F2" i="64"/>
  <c r="E2" i="64"/>
  <c r="D2" i="64"/>
  <c r="C2" i="64"/>
  <c r="B2" i="64"/>
  <c r="AC5" i="48"/>
  <c r="U2" i="59"/>
  <c r="T2" i="59"/>
  <c r="S2" i="59"/>
  <c r="R2" i="59"/>
  <c r="N2" i="59"/>
  <c r="M2" i="59"/>
  <c r="L2" i="59"/>
  <c r="K2" i="59"/>
  <c r="J2" i="59"/>
  <c r="I2" i="59"/>
  <c r="H2" i="59"/>
  <c r="G2" i="59"/>
  <c r="F2" i="59"/>
  <c r="E2" i="59"/>
  <c r="H16" i="51"/>
  <c r="H17" i="51"/>
  <c r="H18" i="51"/>
  <c r="H19" i="51"/>
  <c r="H20" i="51"/>
  <c r="H21" i="51"/>
  <c r="H22" i="51"/>
  <c r="H23" i="51"/>
  <c r="H24" i="51"/>
  <c r="H25" i="51"/>
  <c r="H26" i="51"/>
  <c r="H27" i="51"/>
  <c r="H28" i="51"/>
  <c r="H29" i="51"/>
  <c r="H30" i="51"/>
  <c r="H31" i="51"/>
  <c r="H32" i="51"/>
  <c r="H33" i="51"/>
  <c r="H34" i="51"/>
  <c r="I35" i="36"/>
  <c r="I34" i="36"/>
  <c r="D36" i="48"/>
  <c r="C36" i="48"/>
  <c r="D35" i="48"/>
  <c r="C35" i="48"/>
  <c r="C99" i="42"/>
  <c r="C96" i="9"/>
  <c r="C103" i="6"/>
  <c r="AC2" i="62"/>
  <c r="BX2" i="62"/>
  <c r="BW2" i="62"/>
  <c r="BV2" i="62"/>
  <c r="BU2" i="62"/>
  <c r="BT2" i="62"/>
  <c r="BS2" i="62"/>
  <c r="BR2" i="62"/>
  <c r="BQ2" i="62"/>
  <c r="BM2" i="62"/>
  <c r="BL2" i="62"/>
  <c r="BK2" i="62"/>
  <c r="BF2" i="62"/>
  <c r="BE2" i="62"/>
  <c r="BB2" i="62"/>
  <c r="AH2" i="62"/>
  <c r="AG2" i="62"/>
  <c r="AB2" i="62"/>
  <c r="Z2" i="62"/>
  <c r="Y2" i="62"/>
  <c r="W2" i="62"/>
  <c r="V2" i="62"/>
  <c r="T2" i="62"/>
  <c r="S2" i="62"/>
  <c r="R2" i="62"/>
  <c r="Q2" i="62"/>
  <c r="P2" i="62"/>
  <c r="O2" i="62"/>
  <c r="M2" i="62"/>
  <c r="L2" i="62"/>
  <c r="K2" i="62"/>
  <c r="J2" i="62"/>
  <c r="I2" i="62"/>
  <c r="H2" i="62"/>
  <c r="G2" i="62"/>
  <c r="F2" i="62"/>
  <c r="E2" i="62"/>
  <c r="BX2" i="59"/>
  <c r="BW2" i="59"/>
  <c r="BV2" i="59"/>
  <c r="BU2" i="59"/>
  <c r="BT2" i="59"/>
  <c r="BS2" i="59"/>
  <c r="BR2" i="59"/>
  <c r="BQ2" i="59"/>
  <c r="BP2" i="59"/>
  <c r="BO2" i="59"/>
  <c r="BN2" i="59"/>
  <c r="BM2" i="59"/>
  <c r="BL2" i="59"/>
  <c r="BK2" i="59"/>
  <c r="BJ2" i="59"/>
  <c r="BF2" i="59"/>
  <c r="BE2" i="59"/>
  <c r="BB2" i="59"/>
  <c r="AP2" i="59"/>
  <c r="AL2" i="59"/>
  <c r="AJ2" i="59"/>
  <c r="AH2" i="59"/>
  <c r="AG2" i="59"/>
  <c r="AF2" i="59"/>
  <c r="AE2" i="59"/>
  <c r="AD2" i="59"/>
  <c r="AC2" i="59"/>
  <c r="AB2" i="59"/>
  <c r="Z2" i="59"/>
  <c r="Y2" i="59"/>
  <c r="W2" i="59"/>
  <c r="V2" i="59"/>
  <c r="Q2" i="59"/>
  <c r="P2" i="59"/>
  <c r="O2" i="59"/>
  <c r="B4" i="50"/>
  <c r="AA5" i="4"/>
  <c r="K20" i="20"/>
  <c r="K14" i="20"/>
  <c r="K70" i="9"/>
  <c r="K40" i="9"/>
  <c r="K13" i="20"/>
  <c r="K15" i="9"/>
  <c r="L4" i="36"/>
  <c r="F4" i="50"/>
  <c r="I4" i="42"/>
  <c r="I55" i="42" s="1"/>
  <c r="C57" i="42"/>
  <c r="L47" i="36"/>
  <c r="I15" i="42"/>
  <c r="I18" i="42" s="1"/>
  <c r="I25" i="42" s="1"/>
  <c r="M35" i="51"/>
  <c r="K30" i="9" s="1"/>
  <c r="N17" i="8"/>
  <c r="N15" i="6"/>
  <c r="AC13" i="48"/>
  <c r="AD13" i="48" s="1"/>
  <c r="H15" i="51"/>
  <c r="I76" i="42"/>
  <c r="I86" i="42"/>
  <c r="I95" i="42"/>
  <c r="I29" i="42" s="1"/>
  <c r="L22" i="36"/>
  <c r="L23" i="36"/>
  <c r="L24" i="36"/>
  <c r="L45" i="36"/>
  <c r="AB17" i="44"/>
  <c r="G33" i="36" s="1"/>
  <c r="I33" i="36"/>
  <c r="I36" i="36"/>
  <c r="I37" i="36"/>
  <c r="I38" i="36"/>
  <c r="I39" i="36"/>
  <c r="I40" i="36"/>
  <c r="I41" i="36"/>
  <c r="L48" i="36"/>
  <c r="E22" i="50"/>
  <c r="E30" i="50"/>
  <c r="E33" i="50"/>
  <c r="AC14" i="48"/>
  <c r="AD14" i="48" s="1"/>
  <c r="AC15" i="48"/>
  <c r="J17" i="51" s="1"/>
  <c r="K17" i="51" s="1"/>
  <c r="AC16" i="48"/>
  <c r="J18" i="51" s="1"/>
  <c r="K18" i="51" s="1"/>
  <c r="N83" i="6"/>
  <c r="N92" i="6"/>
  <c r="U2" i="62" s="1"/>
  <c r="N101" i="6"/>
  <c r="N28" i="6" s="1"/>
  <c r="R28" i="6" s="1"/>
  <c r="Y28" i="4"/>
  <c r="O15" i="4" s="1"/>
  <c r="O23" i="4"/>
  <c r="AC27" i="48"/>
  <c r="AD27" i="48" s="1"/>
  <c r="AC23" i="48"/>
  <c r="AD23" i="48" s="1"/>
  <c r="AC24" i="48"/>
  <c r="AD24" i="48" s="1"/>
  <c r="AC28" i="48"/>
  <c r="J30" i="51" s="1"/>
  <c r="AC26" i="48"/>
  <c r="J28" i="51" s="1"/>
  <c r="K28" i="51" s="1"/>
  <c r="AC49" i="48"/>
  <c r="AD49" i="48" s="1"/>
  <c r="O43" i="4"/>
  <c r="E54" i="48"/>
  <c r="F54" i="48"/>
  <c r="G54" i="48"/>
  <c r="H54" i="48"/>
  <c r="I54" i="48"/>
  <c r="J54" i="48"/>
  <c r="K54" i="48"/>
  <c r="L54" i="48"/>
  <c r="M54" i="48"/>
  <c r="N54" i="48"/>
  <c r="O54" i="48"/>
  <c r="P54" i="48"/>
  <c r="Q54" i="48"/>
  <c r="R54" i="48"/>
  <c r="S54" i="48"/>
  <c r="T54" i="48"/>
  <c r="U54" i="48"/>
  <c r="V54" i="48"/>
  <c r="W54" i="48"/>
  <c r="X54" i="48"/>
  <c r="Y54" i="48"/>
  <c r="Z54" i="48"/>
  <c r="AA54" i="48"/>
  <c r="AB54" i="48"/>
  <c r="AC34" i="48"/>
  <c r="AC44" i="48"/>
  <c r="AC45" i="48"/>
  <c r="AD45" i="48" s="1"/>
  <c r="AC50" i="48"/>
  <c r="AD50" i="48" s="1"/>
  <c r="AC35" i="48"/>
  <c r="AC36" i="48"/>
  <c r="AD36" i="48" s="1"/>
  <c r="AC37" i="48"/>
  <c r="AD37" i="48" s="1"/>
  <c r="AC17" i="48"/>
  <c r="AC38" i="48"/>
  <c r="AC18" i="48"/>
  <c r="J20" i="51" s="1"/>
  <c r="AC39" i="48"/>
  <c r="AD39" i="48" s="1"/>
  <c r="AC19" i="48"/>
  <c r="AC40" i="48"/>
  <c r="AD40" i="48" s="1"/>
  <c r="AC20" i="48"/>
  <c r="AC41" i="48"/>
  <c r="AD41" i="48" s="1"/>
  <c r="AC21" i="48"/>
  <c r="J23" i="51" s="1"/>
  <c r="AC42" i="48"/>
  <c r="AD42" i="48" s="1"/>
  <c r="AC22" i="48"/>
  <c r="J24" i="51" s="1"/>
  <c r="K24" i="51" s="1"/>
  <c r="AC43" i="48"/>
  <c r="AC25" i="48"/>
  <c r="AC46" i="48"/>
  <c r="AD46" i="48" s="1"/>
  <c r="AC47" i="48"/>
  <c r="AD47" i="48" s="1"/>
  <c r="D34" i="48"/>
  <c r="C34" i="48"/>
  <c r="AC48" i="48"/>
  <c r="AC51" i="48"/>
  <c r="AD51" i="48" s="1"/>
  <c r="AC52" i="48"/>
  <c r="AD52" i="48" s="1"/>
  <c r="AC53" i="48"/>
  <c r="AD53" i="48" s="1"/>
  <c r="E33" i="48"/>
  <c r="F33" i="48"/>
  <c r="G33" i="48"/>
  <c r="H33" i="48"/>
  <c r="I33" i="48"/>
  <c r="J33" i="48"/>
  <c r="K33" i="48"/>
  <c r="L33" i="48"/>
  <c r="M33" i="48"/>
  <c r="N33" i="48"/>
  <c r="O33" i="48"/>
  <c r="P33" i="48"/>
  <c r="Q33" i="48"/>
  <c r="R33" i="48"/>
  <c r="S33" i="48"/>
  <c r="T33" i="48"/>
  <c r="U33" i="48"/>
  <c r="V33" i="48"/>
  <c r="W33" i="48"/>
  <c r="X33" i="48"/>
  <c r="Y33" i="48"/>
  <c r="Z33" i="48"/>
  <c r="AA33" i="48"/>
  <c r="AB33" i="48"/>
  <c r="AC32" i="48"/>
  <c r="AC31" i="48"/>
  <c r="J33" i="51" s="1"/>
  <c r="AC30" i="48"/>
  <c r="AC29" i="48"/>
  <c r="J31" i="51" s="1"/>
  <c r="L31" i="51" s="1"/>
  <c r="D34" i="51"/>
  <c r="C34" i="51"/>
  <c r="D33" i="51"/>
  <c r="C33" i="51"/>
  <c r="D32" i="51"/>
  <c r="C32" i="51"/>
  <c r="D31" i="51"/>
  <c r="C31" i="51"/>
  <c r="D30" i="51"/>
  <c r="C30" i="51"/>
  <c r="C53" i="48"/>
  <c r="C52" i="48"/>
  <c r="C51" i="48"/>
  <c r="C50" i="48"/>
  <c r="C49" i="48"/>
  <c r="C48" i="48"/>
  <c r="C47" i="48"/>
  <c r="C46" i="48"/>
  <c r="C45" i="48"/>
  <c r="C44" i="48"/>
  <c r="D53" i="48"/>
  <c r="D52" i="48"/>
  <c r="D51" i="48"/>
  <c r="D50" i="48"/>
  <c r="D49" i="48"/>
  <c r="D48" i="48"/>
  <c r="C29" i="51"/>
  <c r="C28" i="51"/>
  <c r="C27" i="51"/>
  <c r="C26" i="51"/>
  <c r="C25" i="51"/>
  <c r="D29" i="51"/>
  <c r="D28" i="51"/>
  <c r="D27" i="51"/>
  <c r="D26" i="51"/>
  <c r="D25" i="51"/>
  <c r="C43" i="48"/>
  <c r="C42" i="48"/>
  <c r="C41" i="48"/>
  <c r="C40" i="48"/>
  <c r="C39" i="48"/>
  <c r="C38" i="48"/>
  <c r="C37" i="48"/>
  <c r="D47" i="48"/>
  <c r="D46" i="48"/>
  <c r="D45" i="48"/>
  <c r="D44" i="48"/>
  <c r="C24" i="51"/>
  <c r="C23" i="51"/>
  <c r="C22" i="51"/>
  <c r="C21" i="51"/>
  <c r="C20" i="51"/>
  <c r="C19" i="51"/>
  <c r="C18" i="51"/>
  <c r="C17" i="51"/>
  <c r="C16" i="51"/>
  <c r="C15" i="51"/>
  <c r="D43" i="48"/>
  <c r="D42" i="48"/>
  <c r="D41" i="48"/>
  <c r="D40" i="48"/>
  <c r="D39" i="48"/>
  <c r="D38" i="48"/>
  <c r="D37" i="48"/>
  <c r="D24" i="51"/>
  <c r="D23" i="51"/>
  <c r="D22" i="51"/>
  <c r="D21" i="51"/>
  <c r="D20" i="51"/>
  <c r="D19" i="51"/>
  <c r="D18" i="51"/>
  <c r="D17" i="51"/>
  <c r="D16" i="51"/>
  <c r="D15" i="51"/>
  <c r="C5" i="48"/>
  <c r="AD5" i="44"/>
  <c r="N67" i="6"/>
  <c r="AB25" i="44"/>
  <c r="G41" i="36" s="1"/>
  <c r="J41" i="36" s="1"/>
  <c r="E41" i="36"/>
  <c r="E40" i="36"/>
  <c r="AB24" i="44"/>
  <c r="G40" i="36" s="1"/>
  <c r="AB23" i="44"/>
  <c r="G39" i="36" s="1"/>
  <c r="K5" i="9"/>
  <c r="E39" i="36"/>
  <c r="N34" i="8"/>
  <c r="N33" i="8"/>
  <c r="AB22" i="44"/>
  <c r="G38" i="36" s="1"/>
  <c r="AB21" i="44"/>
  <c r="G37" i="36" s="1"/>
  <c r="J37" i="36" s="1"/>
  <c r="AB20" i="44"/>
  <c r="G36" i="36" s="1"/>
  <c r="E38" i="36"/>
  <c r="E37" i="36"/>
  <c r="E36" i="36"/>
  <c r="G48" i="14"/>
  <c r="F48" i="14"/>
  <c r="E48" i="14"/>
  <c r="K14" i="8"/>
  <c r="L14" i="8"/>
  <c r="N11" i="8"/>
  <c r="N16" i="8"/>
  <c r="N18" i="8"/>
  <c r="N23" i="8"/>
  <c r="N24" i="8"/>
  <c r="N25" i="8"/>
  <c r="N26" i="8"/>
  <c r="N27" i="8"/>
  <c r="N28" i="8"/>
  <c r="N29" i="8"/>
  <c r="N30" i="8"/>
  <c r="N32" i="8"/>
  <c r="N31" i="8"/>
  <c r="N35" i="8"/>
  <c r="M20" i="8"/>
  <c r="M37" i="8"/>
  <c r="L37" i="8"/>
  <c r="K37" i="8"/>
  <c r="BG2" i="62" s="1"/>
  <c r="E35" i="36"/>
  <c r="E34" i="36"/>
  <c r="E33" i="36"/>
  <c r="AB19" i="44"/>
  <c r="L16" i="36"/>
  <c r="AB18" i="44"/>
  <c r="G34" i="36" s="1"/>
  <c r="AB15" i="44"/>
  <c r="K4" i="20"/>
  <c r="F5" i="9"/>
  <c r="M14" i="22"/>
  <c r="M15" i="22"/>
  <c r="M16" i="22"/>
  <c r="M17" i="22"/>
  <c r="M18" i="22"/>
  <c r="M25" i="22"/>
  <c r="M26" i="22"/>
  <c r="M27" i="22"/>
  <c r="M28" i="22"/>
  <c r="M29" i="22"/>
  <c r="M32" i="22"/>
  <c r="M33" i="22"/>
  <c r="N5" i="6"/>
  <c r="K20" i="22"/>
  <c r="K31" i="22"/>
  <c r="K35" i="22" s="1"/>
  <c r="I20" i="22"/>
  <c r="I31" i="22"/>
  <c r="I35" i="22" s="1"/>
  <c r="E6" i="36"/>
  <c r="F36" i="14"/>
  <c r="D5" i="14"/>
  <c r="E5" i="4"/>
  <c r="M5" i="22"/>
  <c r="L6" i="36"/>
  <c r="M5" i="51"/>
  <c r="O5" i="4"/>
  <c r="N5" i="8"/>
  <c r="E5" i="14"/>
  <c r="M5" i="33"/>
  <c r="F4" i="20"/>
  <c r="C5" i="44"/>
  <c r="D5" i="51"/>
  <c r="E5" i="22"/>
  <c r="D67" i="6"/>
  <c r="D5" i="33"/>
  <c r="D5" i="6"/>
  <c r="F5" i="8"/>
  <c r="E4" i="42"/>
  <c r="E55" i="42"/>
  <c r="T5" i="4"/>
  <c r="G36" i="14"/>
  <c r="L53" i="36"/>
  <c r="AD31" i="48"/>
  <c r="AD18" i="48"/>
  <c r="J16" i="51"/>
  <c r="K16" i="51" s="1"/>
  <c r="J26" i="51"/>
  <c r="K26" i="51" s="1"/>
  <c r="K33" i="51"/>
  <c r="J22" i="51"/>
  <c r="L22" i="51" s="1"/>
  <c r="K19" i="9" l="1"/>
  <c r="E30" i="51"/>
  <c r="N18" i="6"/>
  <c r="E33" i="51"/>
  <c r="E55" i="48"/>
  <c r="N94" i="6"/>
  <c r="N2" i="62"/>
  <c r="AD22" i="48"/>
  <c r="I37" i="22"/>
  <c r="M20" i="22"/>
  <c r="E32" i="51"/>
  <c r="AD16" i="48"/>
  <c r="J39" i="36"/>
  <c r="E27" i="51"/>
  <c r="L30" i="51"/>
  <c r="M55" i="48"/>
  <c r="E18" i="51"/>
  <c r="M39" i="8"/>
  <c r="M44" i="8" s="1"/>
  <c r="W55" i="48"/>
  <c r="O55" i="48"/>
  <c r="L16" i="51"/>
  <c r="D2" i="62"/>
  <c r="K30" i="51"/>
  <c r="L28" i="51"/>
  <c r="E28" i="51"/>
  <c r="J29" i="51"/>
  <c r="K29" i="51" s="1"/>
  <c r="AA55" i="48"/>
  <c r="L26" i="51"/>
  <c r="J15" i="51"/>
  <c r="K15" i="51" s="1"/>
  <c r="J27" i="51"/>
  <c r="AD25" i="48"/>
  <c r="I55" i="48"/>
  <c r="J25" i="51"/>
  <c r="L25" i="51" s="1"/>
  <c r="E35" i="50"/>
  <c r="I47" i="42" s="1"/>
  <c r="E31" i="51"/>
  <c r="AD26" i="48"/>
  <c r="E20" i="51"/>
  <c r="AD43" i="48"/>
  <c r="E24" i="51"/>
  <c r="N54" i="6"/>
  <c r="L27" i="51"/>
  <c r="K27" i="51"/>
  <c r="G35" i="36"/>
  <c r="J35" i="36" s="1"/>
  <c r="AB26" i="44"/>
  <c r="AB27" i="44" s="1"/>
  <c r="BG2" i="59"/>
  <c r="AD32" i="48"/>
  <c r="J34" i="51"/>
  <c r="L34" i="51" s="1"/>
  <c r="AD48" i="48"/>
  <c r="E29" i="51"/>
  <c r="AD38" i="48"/>
  <c r="E19" i="51"/>
  <c r="AD35" i="48"/>
  <c r="E16" i="51"/>
  <c r="AD34" i="48"/>
  <c r="E15" i="51"/>
  <c r="AO2" i="59"/>
  <c r="L29" i="51"/>
  <c r="J38" i="36"/>
  <c r="J33" i="36"/>
  <c r="L18" i="51"/>
  <c r="L20" i="8"/>
  <c r="L39" i="8" s="1"/>
  <c r="L44" i="8" s="1"/>
  <c r="O27" i="4"/>
  <c r="K37" i="22"/>
  <c r="BC2" i="62"/>
  <c r="L33" i="51"/>
  <c r="E22" i="51"/>
  <c r="AC54" i="48"/>
  <c r="AD54" i="48" s="1"/>
  <c r="I87" i="42"/>
  <c r="I28" i="42" s="1"/>
  <c r="I34" i="42" s="1"/>
  <c r="I39" i="42" s="1"/>
  <c r="D2" i="59"/>
  <c r="J34" i="36"/>
  <c r="L18" i="36"/>
  <c r="L21" i="36" s="1"/>
  <c r="K31" i="51"/>
  <c r="AD44" i="48"/>
  <c r="E25" i="51"/>
  <c r="BH2" i="62"/>
  <c r="BH2" i="59"/>
  <c r="BI2" i="62"/>
  <c r="BJ2" i="62" s="1"/>
  <c r="G42" i="36"/>
  <c r="N14" i="8"/>
  <c r="AD20" i="48"/>
  <c r="U55" i="48"/>
  <c r="Q55" i="48"/>
  <c r="L24" i="51"/>
  <c r="L17" i="51"/>
  <c r="K23" i="51"/>
  <c r="L23" i="51"/>
  <c r="N37" i="8"/>
  <c r="AD21" i="48"/>
  <c r="E23" i="51"/>
  <c r="AD19" i="48"/>
  <c r="E21" i="51"/>
  <c r="AD17" i="48"/>
  <c r="J19" i="51"/>
  <c r="S30" i="4"/>
  <c r="S46" i="4"/>
  <c r="AC33" i="48"/>
  <c r="AD33" i="48" s="1"/>
  <c r="E34" i="51"/>
  <c r="BC2" i="59"/>
  <c r="AD29" i="48"/>
  <c r="J21" i="51"/>
  <c r="K21" i="51" s="1"/>
  <c r="J40" i="36"/>
  <c r="S55" i="48"/>
  <c r="K55" i="48"/>
  <c r="G55" i="48"/>
  <c r="AD15" i="48"/>
  <c r="E17" i="51"/>
  <c r="J36" i="36"/>
  <c r="E26" i="51"/>
  <c r="M31" i="22"/>
  <c r="M35" i="22" s="1"/>
  <c r="Y55" i="48"/>
  <c r="N57" i="6"/>
  <c r="K22" i="51"/>
  <c r="AD30" i="48"/>
  <c r="J32" i="51"/>
  <c r="L20" i="51"/>
  <c r="K20" i="51"/>
  <c r="K19" i="20"/>
  <c r="K39" i="9"/>
  <c r="AD28" i="48"/>
  <c r="K25" i="51"/>
  <c r="L15" i="51" l="1"/>
  <c r="K68" i="9"/>
  <c r="N27" i="6"/>
  <c r="R27" i="6" s="1"/>
  <c r="K16" i="20"/>
  <c r="K34" i="20"/>
  <c r="M37" i="22"/>
  <c r="N41" i="6" s="1"/>
  <c r="AK2" i="59" s="1"/>
  <c r="E35" i="51"/>
  <c r="BI2" i="59"/>
  <c r="I41" i="42"/>
  <c r="K34" i="51"/>
  <c r="J42" i="36"/>
  <c r="L44" i="36" s="1"/>
  <c r="L46" i="36" s="1"/>
  <c r="AZ2" i="62"/>
  <c r="AZ2" i="59"/>
  <c r="L21" i="51"/>
  <c r="AC55" i="48"/>
  <c r="AD55" i="48" s="1"/>
  <c r="K19" i="51"/>
  <c r="L19" i="51"/>
  <c r="L26" i="36"/>
  <c r="L32" i="51"/>
  <c r="K32" i="51"/>
  <c r="J35" i="51"/>
  <c r="R33" i="6" l="1"/>
  <c r="AN2" i="59"/>
  <c r="N43" i="6"/>
  <c r="K35" i="51"/>
  <c r="K26" i="9" s="1"/>
  <c r="L35" i="51"/>
  <c r="K25" i="9" s="1"/>
  <c r="L49" i="36"/>
  <c r="L52" i="36" s="1"/>
  <c r="L54" i="36" s="1"/>
  <c r="I42" i="42" s="1"/>
  <c r="I44" i="42" s="1"/>
  <c r="I48" i="42" s="1"/>
  <c r="N48" i="6" s="1"/>
  <c r="J56" i="6" s="1"/>
  <c r="K37" i="20" l="1"/>
  <c r="R36" i="6"/>
  <c r="K45" i="9" s="1"/>
  <c r="H56" i="6"/>
  <c r="AT2" i="59"/>
  <c r="K28" i="9"/>
  <c r="J59" i="6"/>
  <c r="H59" i="6" l="1"/>
  <c r="K32" i="9"/>
  <c r="K41" i="9"/>
  <c r="AT2" i="62"/>
  <c r="K69" i="9" l="1"/>
  <c r="K73" i="9" s="1"/>
  <c r="K42" i="9"/>
  <c r="AU2" i="59"/>
  <c r="Y19" i="4" l="1"/>
  <c r="O11" i="4" s="1"/>
  <c r="O31" i="4" l="1"/>
  <c r="O45" i="4" s="1"/>
  <c r="O50" i="4" l="1"/>
  <c r="O52" i="4"/>
  <c r="K46" i="9" l="1"/>
  <c r="K50" i="9" s="1"/>
  <c r="K53" i="9" s="1"/>
  <c r="K55" i="9" l="1"/>
  <c r="K76" i="9" s="1"/>
  <c r="K89" i="9" s="1"/>
  <c r="K57" i="9" l="1"/>
  <c r="K79" i="9" l="1"/>
  <c r="K81" i="9" s="1"/>
  <c r="K88" i="9" s="1"/>
  <c r="K90" i="9" s="1"/>
  <c r="K94" i="9" s="1"/>
  <c r="AQ2" i="59"/>
  <c r="K40" i="20" l="1"/>
  <c r="K42" i="20" s="1"/>
  <c r="K44" i="20" s="1"/>
  <c r="K46" i="20" l="1"/>
  <c r="K55" i="20" l="1"/>
  <c r="K15" i="8" s="1"/>
  <c r="K48" i="20"/>
  <c r="AQ2" i="62" l="1"/>
  <c r="K21" i="20"/>
  <c r="N32" i="6"/>
  <c r="K20" i="8"/>
  <c r="K39" i="8" s="1"/>
  <c r="K44" i="8" s="1"/>
  <c r="N15" i="8"/>
  <c r="N33" i="6" l="1"/>
  <c r="K24" i="20"/>
  <c r="K28" i="20" s="1"/>
  <c r="K54" i="20" s="1"/>
  <c r="K56" i="20" s="1"/>
  <c r="K60" i="20" s="1"/>
  <c r="N20" i="8"/>
  <c r="N39" i="8" l="1"/>
  <c r="N44" i="8" s="1"/>
  <c r="N36" i="6"/>
  <c r="AU2" i="62" l="1"/>
  <c r="N22" i="6"/>
  <c r="N23" i="6" s="1"/>
  <c r="N38" i="6" l="1"/>
  <c r="F56" i="6" l="1"/>
  <c r="N44" i="6"/>
  <c r="N49" i="6" s="1"/>
  <c r="N56" i="6" l="1"/>
  <c r="N59" i="6" s="1"/>
  <c r="F59" i="6"/>
  <c r="AS2" i="62" l="1"/>
  <c r="AS2"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Robins</author>
  </authors>
  <commentList>
    <comment ref="A2" authorId="0" shapeId="0" xr:uid="{00000000-0006-0000-2700-000001000000}">
      <text>
        <r>
          <rPr>
            <b/>
            <sz val="9"/>
            <color indexed="81"/>
            <rFont val="Tahoma"/>
            <family val="2"/>
          </rPr>
          <t>Alan Robins:</t>
        </r>
        <r>
          <rPr>
            <sz val="9"/>
            <color indexed="81"/>
            <rFont val="Tahoma"/>
            <family val="2"/>
          </rPr>
          <t xml:space="preserve">
Cut &amp; Paste from Database.  Enter Manually for 100% RGI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Robins</author>
  </authors>
  <commentList>
    <comment ref="A2" authorId="0" shapeId="0" xr:uid="{00000000-0006-0000-2800-000001000000}">
      <text>
        <r>
          <rPr>
            <b/>
            <sz val="9"/>
            <color indexed="81"/>
            <rFont val="Tahoma"/>
            <family val="2"/>
          </rPr>
          <t>Alan Robins:</t>
        </r>
        <r>
          <rPr>
            <sz val="9"/>
            <color indexed="81"/>
            <rFont val="Tahoma"/>
            <family val="2"/>
          </rPr>
          <t xml:space="preserve">
MNP provider Name if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Alan Robins</author>
  </authors>
  <commentList>
    <comment ref="A2" authorId="0" shapeId="0" xr:uid="{00000000-0006-0000-2900-000001000000}">
      <text>
        <r>
          <rPr>
            <b/>
            <sz val="9"/>
            <color indexed="81"/>
            <rFont val="Tahoma"/>
            <family val="2"/>
          </rPr>
          <t>Alan Robins:</t>
        </r>
        <r>
          <rPr>
            <sz val="9"/>
            <color indexed="81"/>
            <rFont val="Tahoma"/>
            <family val="2"/>
          </rPr>
          <t xml:space="preserve">
Cut &amp; Paste from Database.  Enter Manually for 100% RGI</t>
        </r>
      </text>
    </comment>
  </commentList>
</comments>
</file>

<file path=xl/sharedStrings.xml><?xml version="1.0" encoding="utf-8"?>
<sst xmlns="http://schemas.openxmlformats.org/spreadsheetml/2006/main" count="1308" uniqueCount="797">
  <si>
    <t xml:space="preserve"> </t>
  </si>
  <si>
    <t>Corporation name</t>
  </si>
  <si>
    <t>Corporation address</t>
  </si>
  <si>
    <t xml:space="preserve"> Mailing address</t>
  </si>
  <si>
    <t>Contact name</t>
  </si>
  <si>
    <t>Position</t>
  </si>
  <si>
    <t>Telephone number</t>
  </si>
  <si>
    <t>Name</t>
  </si>
  <si>
    <t>RESIDENT RELATIONS</t>
  </si>
  <si>
    <t>1)</t>
  </si>
  <si>
    <t>Y</t>
  </si>
  <si>
    <t>N</t>
  </si>
  <si>
    <t>2)</t>
  </si>
  <si>
    <t>FINANCIAL MANAGEMENT</t>
  </si>
  <si>
    <t>GOVERNANCE</t>
  </si>
  <si>
    <t>ASSETS</t>
  </si>
  <si>
    <t>Total</t>
  </si>
  <si>
    <t>TOTAL ASSETS</t>
  </si>
  <si>
    <t>LIABILITIES</t>
  </si>
  <si>
    <t>SURPLUS</t>
  </si>
  <si>
    <t>Contributed surplus</t>
  </si>
  <si>
    <t>TOTAL LIABILITIES AND SURPLUS</t>
  </si>
  <si>
    <t>Other</t>
  </si>
  <si>
    <t>Utilities</t>
  </si>
  <si>
    <t>Administration</t>
  </si>
  <si>
    <t>201a</t>
  </si>
  <si>
    <t>205a</t>
  </si>
  <si>
    <t>210a</t>
  </si>
  <si>
    <t>221a</t>
  </si>
  <si>
    <t>NON-SHELTER REVENUE</t>
  </si>
  <si>
    <t>Commercial rent</t>
  </si>
  <si>
    <t>NON-SHELTER EXPENSES</t>
  </si>
  <si>
    <t>Operating costs</t>
  </si>
  <si>
    <t>Maintenance materials and services</t>
  </si>
  <si>
    <t>Municipal taxes</t>
  </si>
  <si>
    <t>BALANCE, BEGINNING OF YEAR</t>
  </si>
  <si>
    <t>Revenue</t>
  </si>
  <si>
    <t>BALANCE, END OF YEAR</t>
  </si>
  <si>
    <t>ASSETS, END OF YEAR</t>
  </si>
  <si>
    <t>Instructions:</t>
  </si>
  <si>
    <t>Subtotal</t>
  </si>
  <si>
    <t>Rent</t>
  </si>
  <si>
    <t>Less:</t>
  </si>
  <si>
    <t>Required</t>
  </si>
  <si>
    <t>Actual</t>
  </si>
  <si>
    <t>I.D. No.</t>
  </si>
  <si>
    <t>Annual Information Return</t>
  </si>
  <si>
    <t>Fax number</t>
  </si>
  <si>
    <t>Identification</t>
  </si>
  <si>
    <t>Mortgage loans</t>
  </si>
  <si>
    <t>Page B1</t>
  </si>
  <si>
    <t>Property taxes</t>
  </si>
  <si>
    <t>Market units</t>
  </si>
  <si>
    <t>Surplus repayment (from below)</t>
  </si>
  <si>
    <t>Net surplus repayment</t>
  </si>
  <si>
    <t>Net income for the year</t>
  </si>
  <si>
    <t>Page A2</t>
  </si>
  <si>
    <t xml:space="preserve">Line 310  </t>
  </si>
  <si>
    <t>Mortgage principal and interest</t>
  </si>
  <si>
    <t>Operating costs (actual)</t>
  </si>
  <si>
    <t>03</t>
  </si>
  <si>
    <t>02</t>
  </si>
  <si>
    <t>01</t>
  </si>
  <si>
    <t>Investment income</t>
  </si>
  <si>
    <t>Capital Reserve Fund  (Housing)</t>
  </si>
  <si>
    <t>Total expenses</t>
  </si>
  <si>
    <t>Program type</t>
  </si>
  <si>
    <t xml:space="preserve"> Y/N</t>
  </si>
  <si>
    <t>Shelter</t>
  </si>
  <si>
    <t>Net capital assets</t>
  </si>
  <si>
    <t>Shelter expenses</t>
  </si>
  <si>
    <t>Reformed</t>
  </si>
  <si>
    <t>Grants from Ministry of Health</t>
  </si>
  <si>
    <t>Grants from Ministry of Community &amp; Social Ser.</t>
  </si>
  <si>
    <t>Care</t>
  </si>
  <si>
    <t>Commercial</t>
  </si>
  <si>
    <t>&amp; Other</t>
  </si>
  <si>
    <t>Other (describe)</t>
  </si>
  <si>
    <t>Total non-shelter revenue</t>
  </si>
  <si>
    <t xml:space="preserve">       Total non-shelter expenses</t>
  </si>
  <si>
    <t>RGI subsidy</t>
  </si>
  <si>
    <t>Geared-to-income</t>
  </si>
  <si>
    <t>during year</t>
  </si>
  <si>
    <t>Vacant</t>
  </si>
  <si>
    <t>units</t>
  </si>
  <si>
    <t>at year end</t>
  </si>
  <si>
    <t>Vacancy</t>
  </si>
  <si>
    <t xml:space="preserve"> months</t>
  </si>
  <si>
    <t xml:space="preserve">Line 650  </t>
  </si>
  <si>
    <t xml:space="preserve">Line 410 to 430    </t>
  </si>
  <si>
    <t>Management Representation Report</t>
  </si>
  <si>
    <t>Targeting Plans</t>
  </si>
  <si>
    <t>Section 95</t>
  </si>
  <si>
    <t>Expenses (by item or category)</t>
  </si>
  <si>
    <t>Page A1</t>
  </si>
  <si>
    <t>NA</t>
  </si>
  <si>
    <t>Page A3</t>
  </si>
  <si>
    <t>Page A4</t>
  </si>
  <si>
    <t>Page A5</t>
  </si>
  <si>
    <t>Page A6</t>
  </si>
  <si>
    <t>II. RGI subsidy</t>
  </si>
  <si>
    <t>I. Subsidy for the year</t>
  </si>
  <si>
    <t>II. Surplus repayment</t>
  </si>
  <si>
    <t>Project address / Portfolio No.</t>
  </si>
  <si>
    <t>Project</t>
  </si>
  <si>
    <t>Budget</t>
  </si>
  <si>
    <t>Previous year</t>
  </si>
  <si>
    <t>Capital reserve contribution</t>
  </si>
  <si>
    <t>Allowable costs</t>
  </si>
  <si>
    <t>Operating costs:</t>
  </si>
  <si>
    <t>Lesser of budget or actual</t>
  </si>
  <si>
    <t xml:space="preserve">Line 1635 x 1636  </t>
  </si>
  <si>
    <t xml:space="preserve">Lesser of 1640 and 1641  </t>
  </si>
  <si>
    <t xml:space="preserve">Lines 1645 to 1649  </t>
  </si>
  <si>
    <t>Special needs units</t>
  </si>
  <si>
    <t>Actual market rents for RGI units</t>
  </si>
  <si>
    <t>I. Minimum RGI Unit Requirements</t>
  </si>
  <si>
    <t>MORTGAGE</t>
  </si>
  <si>
    <t>Actual rental income from RGI households</t>
  </si>
  <si>
    <t>Gross occupancy revenue</t>
  </si>
  <si>
    <t>Less: Vacancy loss on market units</t>
  </si>
  <si>
    <t># of units</t>
  </si>
  <si>
    <t>C</t>
  </si>
  <si>
    <t>D</t>
  </si>
  <si>
    <t>B</t>
  </si>
  <si>
    <t>A</t>
  </si>
  <si>
    <t>Unit</t>
  </si>
  <si>
    <t>Type</t>
  </si>
  <si>
    <t>Mandatory transfer from operations</t>
  </si>
  <si>
    <t xml:space="preserve">Special needs units, including modified units, must be filled with </t>
  </si>
  <si>
    <t>households requiring those units.</t>
  </si>
  <si>
    <t>Adjusted Total Revenue</t>
  </si>
  <si>
    <t>Unit Type</t>
  </si>
  <si>
    <t>Market Units</t>
  </si>
  <si>
    <t>Prior Year Minimum Market Rent</t>
  </si>
  <si>
    <t>Less: Budgeted vacancy loss</t>
  </si>
  <si>
    <t>Net minimum annual market revenue</t>
  </si>
  <si>
    <t>Market rent revenue</t>
  </si>
  <si>
    <t>Adjusted market revenue</t>
  </si>
  <si>
    <t>Geared-to-income rent</t>
  </si>
  <si>
    <t>Adjusted total revenue</t>
  </si>
  <si>
    <t xml:space="preserve">Total </t>
  </si>
  <si>
    <t xml:space="preserve">Line 1653 - 1654  </t>
  </si>
  <si>
    <t xml:space="preserve">Line 1660 to 1663   </t>
  </si>
  <si>
    <t xml:space="preserve">Line 1650 - 1665  </t>
  </si>
  <si>
    <r>
      <t xml:space="preserve">Minimum Market Rent  </t>
    </r>
    <r>
      <rPr>
        <sz val="8"/>
        <rFont val="Arial"/>
        <family val="2"/>
      </rPr>
      <t>Line 1651 x Column B</t>
    </r>
  </si>
  <si>
    <t>Month</t>
  </si>
  <si>
    <t>Units</t>
  </si>
  <si>
    <t>Market Rent</t>
  </si>
  <si>
    <t xml:space="preserve">Lines 610 to 614  </t>
  </si>
  <si>
    <t xml:space="preserve">Lines 620 to 624  </t>
  </si>
  <si>
    <t xml:space="preserve">Lines 615 - 628  </t>
  </si>
  <si>
    <t xml:space="preserve">Line 629 Col 3  </t>
  </si>
  <si>
    <t xml:space="preserve">Lines 671 to 683  </t>
  </si>
  <si>
    <t xml:space="preserve">Lines 690 - 695  </t>
  </si>
  <si>
    <t>Surplus</t>
  </si>
  <si>
    <t>Additional subsidy</t>
  </si>
  <si>
    <t>Are all other mortgages the corporation may have in good standing?</t>
  </si>
  <si>
    <t>Subsidies receivable from the service manager</t>
  </si>
  <si>
    <t>Subsidies payable to the service manager</t>
  </si>
  <si>
    <t xml:space="preserve">Lines 360 to 390  </t>
  </si>
  <si>
    <t>Rent-geared-to-income units</t>
  </si>
  <si>
    <t>If the difference on line 699 is greater than $1,000, provide an explanation for the difference and the corporation's plan to bring the fund into balance.</t>
  </si>
  <si>
    <t>Rent Inflation Factor</t>
  </si>
  <si>
    <t xml:space="preserve">Greater of line 1655 or 1656   </t>
  </si>
  <si>
    <t>filled with households which did not require those services or units?</t>
  </si>
  <si>
    <t>Number</t>
  </si>
  <si>
    <t xml:space="preserve">How many special needs units, including modified units, were </t>
  </si>
  <si>
    <t>Operating reserve allowance</t>
  </si>
  <si>
    <t>Less: vacancy loss on market units</t>
  </si>
  <si>
    <t>Year end:</t>
  </si>
  <si>
    <t>Accumulated surplus/(deficit)</t>
  </si>
  <si>
    <t xml:space="preserve">Line 1510 to 1525   </t>
  </si>
  <si>
    <t xml:space="preserve">Non-rental revenue (parking, laundry, etc.)  </t>
  </si>
  <si>
    <t xml:space="preserve">Lines 530 - 565  </t>
  </si>
  <si>
    <t xml:space="preserve">Line 1530 - 1565  </t>
  </si>
  <si>
    <r>
      <t xml:space="preserve">Sector support (net) </t>
    </r>
    <r>
      <rPr>
        <sz val="10"/>
        <rFont val="Arial"/>
        <family val="2"/>
      </rPr>
      <t>(co-ops only)</t>
    </r>
  </si>
  <si>
    <t>Inflation factor</t>
  </si>
  <si>
    <t xml:space="preserve">Lines 625 to 627  </t>
  </si>
  <si>
    <t xml:space="preserve">Lines 325 to 329  </t>
  </si>
  <si>
    <t xml:space="preserve">Previous year's line 690   </t>
  </si>
  <si>
    <t>III. Current year settlement</t>
  </si>
  <si>
    <t xml:space="preserve">Line 1501 to 1502   </t>
  </si>
  <si>
    <t>Did the corporation comply with its mandate and targeting plan</t>
  </si>
  <si>
    <t>(If yes, attach a copy of the letter.)</t>
  </si>
  <si>
    <t>Was the shelter component of the corporation's revenue used only for</t>
  </si>
  <si>
    <t>Is the corporation free and clear of material contingent liabilities</t>
  </si>
  <si>
    <t>Note 3: All questions are to be answered as of the end of the fiscal year.  Question 11 to 13 should cover</t>
  </si>
  <si>
    <t xml:space="preserve">the fiscal year as well as the months preceding the filing of this report.  </t>
  </si>
  <si>
    <t>Did the corporation select applicants as required?</t>
  </si>
  <si>
    <t xml:space="preserve">Lines 652 to 655  </t>
  </si>
  <si>
    <t xml:space="preserve">Lines 651 + 660 - 685  </t>
  </si>
  <si>
    <t>Yes</t>
  </si>
  <si>
    <t>No</t>
  </si>
  <si>
    <t>Was the sector support mortgage cost excluded from shelter expenses</t>
  </si>
  <si>
    <t xml:space="preserve">Insurance </t>
  </si>
  <si>
    <t>Bad Debts</t>
  </si>
  <si>
    <t>Settlement - subsidy payable to Group (repayable to SM)</t>
  </si>
  <si>
    <t xml:space="preserve">             Total Revenue</t>
  </si>
  <si>
    <t>NET INCOME (LOSS) - Provincial Reformed -Shelter</t>
  </si>
  <si>
    <t>Consolidated Net Income(Loss)</t>
  </si>
  <si>
    <t>MNP</t>
  </si>
  <si>
    <t>Subsidy Entitlement Calculation- Section 95 NHA - MNP</t>
  </si>
  <si>
    <t>Total Revenue</t>
  </si>
  <si>
    <t>Occupancy Revenue (Shelter)</t>
  </si>
  <si>
    <t>Net income (loss) - Shelter</t>
  </si>
  <si>
    <t>Shelter Expenses:</t>
  </si>
  <si>
    <t>Total Shelter Expenses</t>
  </si>
  <si>
    <t>Shelter Occupancy revenue</t>
  </si>
  <si>
    <t>Section 95(federal)MNP</t>
  </si>
  <si>
    <t xml:space="preserve">Line 1570 + 1571 </t>
  </si>
  <si>
    <t>Non-Shelter Surplus(Deficit) Net</t>
  </si>
  <si>
    <t>Program Net Income (Loss)</t>
  </si>
  <si>
    <t>Gifts and Donations</t>
  </si>
  <si>
    <t>Program</t>
  </si>
  <si>
    <t xml:space="preserve">Line 547 /1547  </t>
  </si>
  <si>
    <t>Statement of Operations and Accumulated Surplus (Corporate)</t>
  </si>
  <si>
    <t xml:space="preserve">Provincial </t>
  </si>
  <si>
    <t>1st</t>
  </si>
  <si>
    <t>2nd</t>
  </si>
  <si>
    <t>3rd</t>
  </si>
  <si>
    <t>4th</t>
  </si>
  <si>
    <t>5th</t>
  </si>
  <si>
    <t>6th</t>
  </si>
  <si>
    <t>7th</t>
  </si>
  <si>
    <t>8th</t>
  </si>
  <si>
    <t>9th</t>
  </si>
  <si>
    <t>10th</t>
  </si>
  <si>
    <t>11th</t>
  </si>
  <si>
    <t>12th</t>
  </si>
  <si>
    <t>Average</t>
  </si>
  <si>
    <t>GEARED-TO-INCOME</t>
  </si>
  <si>
    <t>MARKET</t>
  </si>
  <si>
    <t>(2)  The average number of units occupied or vacant shall be calculated to 2 decimal places.</t>
  </si>
  <si>
    <t>(3)  A unit which becomes vacant retains its classification until it becomes occupied, at which time it assumes the classification of the new occupant.</t>
  </si>
  <si>
    <t>Unit type</t>
  </si>
  <si>
    <t xml:space="preserve">          NUMBER OF UNITS OCCUPIED and VACANT</t>
  </si>
  <si>
    <t xml:space="preserve">    </t>
  </si>
  <si>
    <t>(1)  Include the number of units available at the end of each period ( occupied and vacant) for each classification.</t>
  </si>
  <si>
    <t xml:space="preserve">Line 1548 to 1561   </t>
  </si>
  <si>
    <t>MNP (Sec95)</t>
  </si>
  <si>
    <t>V. Current year settlement</t>
  </si>
  <si>
    <t>Maintenance</t>
  </si>
  <si>
    <t>Building and equipment</t>
  </si>
  <si>
    <t>Elevators</t>
  </si>
  <si>
    <t>Electrical systems</t>
  </si>
  <si>
    <t>Grounds</t>
  </si>
  <si>
    <t>Painting</t>
  </si>
  <si>
    <t>Waste Removal</t>
  </si>
  <si>
    <t>Security</t>
  </si>
  <si>
    <t>Maintenance salaries, wages and benefits</t>
  </si>
  <si>
    <t>Salaries, wages and benefits</t>
  </si>
  <si>
    <t>Management fees</t>
  </si>
  <si>
    <t>Materials and Services</t>
  </si>
  <si>
    <t>Heating, air, ventilation and plumbing</t>
  </si>
  <si>
    <t>Electricity</t>
  </si>
  <si>
    <t>Fuel</t>
  </si>
  <si>
    <t>TOTAL MAINTENANCE AND ADMINISTRATION</t>
  </si>
  <si>
    <t>LINE - 542 - UTILITIES</t>
  </si>
  <si>
    <t>Water and Sewage</t>
  </si>
  <si>
    <t xml:space="preserve">          </t>
  </si>
  <si>
    <t>TOTAL UTILITIES</t>
  </si>
  <si>
    <t>Total Maintenance and Administration</t>
  </si>
  <si>
    <t xml:space="preserve">   Total Utilities</t>
  </si>
  <si>
    <t>Non-Rental Revenue (including interest)</t>
  </si>
  <si>
    <t>Actual Operating Costs</t>
  </si>
  <si>
    <t>Budgeted Operating Costs</t>
  </si>
  <si>
    <t>Subsidy Entitlement</t>
  </si>
  <si>
    <t>Non-Rental revenue(including interest)</t>
  </si>
  <si>
    <t>Consolidated</t>
  </si>
  <si>
    <t>Non-Shelter</t>
  </si>
  <si>
    <t>Non-Shelter Net Income (Loss)</t>
  </si>
  <si>
    <t>Net Income(Loss)-Provincial Reformed Total</t>
  </si>
  <si>
    <t>Other Programs</t>
  </si>
  <si>
    <t xml:space="preserve">Utilities   </t>
  </si>
  <si>
    <t>Occ.</t>
  </si>
  <si>
    <t>Vac.</t>
  </si>
  <si>
    <t>Year End:</t>
  </si>
  <si>
    <t>Occ</t>
  </si>
  <si>
    <t>Vac</t>
  </si>
  <si>
    <t>GEARED TO INCOME</t>
  </si>
  <si>
    <t>Total Market</t>
  </si>
  <si>
    <t>(1) Include the number of units available at the end of each period (whether occupied or vacant) for each classification</t>
  </si>
  <si>
    <t>Other (Public Housing Non-Recurring)</t>
  </si>
  <si>
    <t>Subsidy - Rent Supp  (i.e. OCHAP &amp; CHSP)</t>
  </si>
  <si>
    <t>(B)  Net Income (Loss)- Other Programs</t>
  </si>
  <si>
    <t>A4 - Schedules</t>
  </si>
  <si>
    <t>Page A7</t>
  </si>
  <si>
    <t>Page A8</t>
  </si>
  <si>
    <t>PROGRAM</t>
  </si>
  <si>
    <t xml:space="preserve">         </t>
  </si>
  <si>
    <t xml:space="preserve">   REVENUE</t>
  </si>
  <si>
    <t xml:space="preserve">    EXPENSES</t>
  </si>
  <si>
    <t xml:space="preserve">    Total Non-Shelter Revenue</t>
  </si>
  <si>
    <t xml:space="preserve">     4.  Limited Dividend</t>
  </si>
  <si>
    <t xml:space="preserve">     5.  Public Housing</t>
  </si>
  <si>
    <t xml:space="preserve">     6.  Pre-86 Urban native</t>
  </si>
  <si>
    <t>(A) PROVINCIAL REFORMED</t>
  </si>
  <si>
    <t>(B) OTHER PROGRAMS</t>
  </si>
  <si>
    <t xml:space="preserve">     1. Sect 95 - MNP</t>
  </si>
  <si>
    <t xml:space="preserve">     2. Sect 95 - Private</t>
  </si>
  <si>
    <t>Lesser of Line 713 or Line 714</t>
  </si>
  <si>
    <t xml:space="preserve">Line 709  </t>
  </si>
  <si>
    <t xml:space="preserve">Line 719  </t>
  </si>
  <si>
    <t xml:space="preserve">Line 771 to 774  </t>
  </si>
  <si>
    <t xml:space="preserve">Line 779 - 785  </t>
  </si>
  <si>
    <t xml:space="preserve">Line 789   </t>
  </si>
  <si>
    <t xml:space="preserve">Line 801 to 807   </t>
  </si>
  <si>
    <t xml:space="preserve">Line 829  </t>
  </si>
  <si>
    <t xml:space="preserve">Line 822 to 823  </t>
  </si>
  <si>
    <t xml:space="preserve">Line 821 - 825  </t>
  </si>
  <si>
    <t xml:space="preserve">50% of Line 826  </t>
  </si>
  <si>
    <t xml:space="preserve">Line 827 - 828  </t>
  </si>
  <si>
    <t>Page B3</t>
  </si>
  <si>
    <t>MNP-B3 line 1690</t>
  </si>
  <si>
    <t>B2-Non-Shelter-Line 1629</t>
  </si>
  <si>
    <t xml:space="preserve">     7.  Post 85 urban native</t>
  </si>
  <si>
    <t xml:space="preserve">     3. Sect 26/27</t>
  </si>
  <si>
    <t>Net subsidy entitlement for the year</t>
  </si>
  <si>
    <t>Actual rents for RGI units</t>
  </si>
  <si>
    <t>Less Subsidy received for the year</t>
  </si>
  <si>
    <t>Shelter Surplus(Deficit) after settlement</t>
  </si>
  <si>
    <t>Page B2</t>
  </si>
  <si>
    <t>Grants from MCSS</t>
  </si>
  <si>
    <t>Non-Shelter Surplus (Deficit) Net</t>
  </si>
  <si>
    <t>Were all revenue and  expenses properly allocated to any non-shelter component as required ?</t>
  </si>
  <si>
    <t xml:space="preserve">Did the corporation fully invest its Capital/Replacement  Reserve Fund </t>
  </si>
  <si>
    <t>Did the corporation transfer the annual allocation to the Capital/Replacement</t>
  </si>
  <si>
    <t>Reserve and only expense eligible costs?</t>
  </si>
  <si>
    <t xml:space="preserve"> and offset against sector revenue? (Co-ops only)</t>
  </si>
  <si>
    <t>Mortgage principal and interest (excluding Sector Support and/or non-shelter component)</t>
  </si>
  <si>
    <t>CORPORATE STATEMENT OF ACCUMULATED SURPLUS (DEFICIT)</t>
  </si>
  <si>
    <t>Market</t>
  </si>
  <si>
    <t>II. Move-outs and Vacancies</t>
  </si>
  <si>
    <t>Unit Move-outs</t>
  </si>
  <si>
    <t xml:space="preserve">       Total</t>
  </si>
  <si>
    <t>Subsidy-</t>
  </si>
  <si>
    <t>3 Bed Apt</t>
  </si>
  <si>
    <t>2 Bed TH</t>
  </si>
  <si>
    <t>3 Bed TH</t>
  </si>
  <si>
    <t>4 Bed TH</t>
  </si>
  <si>
    <t>1 Bed Apt</t>
  </si>
  <si>
    <t>2 Bed Apt</t>
  </si>
  <si>
    <t xml:space="preserve">                       - Other describe</t>
  </si>
  <si>
    <t xml:space="preserve">                       - Total Capital Reserves</t>
  </si>
  <si>
    <t>310 A</t>
  </si>
  <si>
    <t>310 B</t>
  </si>
  <si>
    <t>310 C</t>
  </si>
  <si>
    <t>310 D</t>
  </si>
  <si>
    <t>321 A</t>
  </si>
  <si>
    <t>321 B</t>
  </si>
  <si>
    <t>321 C</t>
  </si>
  <si>
    <t>321 D</t>
  </si>
  <si>
    <t xml:space="preserve">                                          - Federal Programs</t>
  </si>
  <si>
    <t>390 A</t>
  </si>
  <si>
    <t>390 B</t>
  </si>
  <si>
    <t>541 A</t>
  </si>
  <si>
    <t>541 B</t>
  </si>
  <si>
    <t>541 C</t>
  </si>
  <si>
    <t>541 D</t>
  </si>
  <si>
    <t>541 E</t>
  </si>
  <si>
    <t>541 F</t>
  </si>
  <si>
    <t>541 G</t>
  </si>
  <si>
    <t>541 H</t>
  </si>
  <si>
    <t>541 J</t>
  </si>
  <si>
    <t>541  I</t>
  </si>
  <si>
    <t>541 P</t>
  </si>
  <si>
    <t>541 Q</t>
  </si>
  <si>
    <t>542 A</t>
  </si>
  <si>
    <t>542 B</t>
  </si>
  <si>
    <t>542 C</t>
  </si>
  <si>
    <t>542 D</t>
  </si>
  <si>
    <t>541 R</t>
  </si>
  <si>
    <t>541 S</t>
  </si>
  <si>
    <t>541 T</t>
  </si>
  <si>
    <t>541 U</t>
  </si>
  <si>
    <t>541 Z</t>
  </si>
  <si>
    <t>542 H</t>
  </si>
  <si>
    <t>541 Y</t>
  </si>
  <si>
    <t>Cash and investments  - capital reserve fund</t>
  </si>
  <si>
    <t>Other - (describe)</t>
  </si>
  <si>
    <t xml:space="preserve">                               -other (describe)</t>
  </si>
  <si>
    <t>RGI-Income Tested Units</t>
  </si>
  <si>
    <t>541 V</t>
  </si>
  <si>
    <t>541 K</t>
  </si>
  <si>
    <t>541 L</t>
  </si>
  <si>
    <t>1541 A</t>
  </si>
  <si>
    <t>1541 B</t>
  </si>
  <si>
    <t>1541 C</t>
  </si>
  <si>
    <t>1541 D</t>
  </si>
  <si>
    <t>1541 E</t>
  </si>
  <si>
    <t>1541 F</t>
  </si>
  <si>
    <t>1541 G</t>
  </si>
  <si>
    <t>1541 H</t>
  </si>
  <si>
    <t>1541  I</t>
  </si>
  <si>
    <t>1541 J</t>
  </si>
  <si>
    <t>1541 K</t>
  </si>
  <si>
    <t>1541 L</t>
  </si>
  <si>
    <t>1541 R</t>
  </si>
  <si>
    <t>1541 P</t>
  </si>
  <si>
    <t>1541 S</t>
  </si>
  <si>
    <t>1541 T</t>
  </si>
  <si>
    <t>1541 U</t>
  </si>
  <si>
    <t>1541 V</t>
  </si>
  <si>
    <t>1541 W</t>
  </si>
  <si>
    <t>1542 Y</t>
  </si>
  <si>
    <t>1541 Z</t>
  </si>
  <si>
    <t>1542 A</t>
  </si>
  <si>
    <t>1542 B</t>
  </si>
  <si>
    <t>1542 C</t>
  </si>
  <si>
    <t>1542 D</t>
  </si>
  <si>
    <t>1542 E</t>
  </si>
  <si>
    <r>
      <t xml:space="preserve">Subsidy Paid </t>
    </r>
    <r>
      <rPr>
        <sz val="10"/>
        <rFont val="Arial"/>
        <family val="2"/>
      </rPr>
      <t>(Maximum Federal Assistance and Municipal Contribution)</t>
    </r>
  </si>
  <si>
    <t>Bachelor</t>
  </si>
  <si>
    <t>current year budget</t>
  </si>
  <si>
    <t>(2) A unit which becomes vacant retains its classification until it becomes occupied, at which time it assumes the classification of the new occupant</t>
  </si>
  <si>
    <t>Additional Subsidy</t>
  </si>
  <si>
    <t xml:space="preserve">Line 809 - 816 + 817  </t>
  </si>
  <si>
    <t>e-mail address</t>
  </si>
  <si>
    <t xml:space="preserve">                                  - To be transferred (current yr. cont.</t>
  </si>
  <si>
    <t>- To be transferred (current yr. cont.)</t>
  </si>
  <si>
    <t>- Federal Groups (funds invested in GIC's, etc.)</t>
  </si>
  <si>
    <t>- Total Capital Reserves</t>
  </si>
  <si>
    <t>- Former Tenants</t>
  </si>
  <si>
    <t>- Allowance for Bad Debts</t>
  </si>
  <si>
    <t>- Current Tenants</t>
  </si>
  <si>
    <t>- Total Accounts Receivable - Tenants</t>
  </si>
  <si>
    <t>- Federal Programs</t>
  </si>
  <si>
    <t>- Provincially Reformed</t>
  </si>
  <si>
    <t>- Total Accumulated Surplus/(Deficit)</t>
  </si>
  <si>
    <t xml:space="preserve">             Subtotal Maintenance</t>
  </si>
  <si>
    <t xml:space="preserve">             Subtotal Administration</t>
  </si>
  <si>
    <t>Total Project</t>
  </si>
  <si>
    <t>Page B4</t>
  </si>
  <si>
    <t>1 B Apt</t>
  </si>
  <si>
    <t>2 B Apt</t>
  </si>
  <si>
    <t>3 B Apt</t>
  </si>
  <si>
    <t>4 B TH</t>
  </si>
  <si>
    <t>3 B TH</t>
  </si>
  <si>
    <t>2 B TH</t>
  </si>
  <si>
    <t xml:space="preserve">     Accounts Receivable </t>
  </si>
  <si>
    <t xml:space="preserve">     Accumulated Surplus/(Deficit)</t>
  </si>
  <si>
    <t xml:space="preserve">Balance Sheet Notes and Details </t>
  </si>
  <si>
    <t>Page A3S</t>
  </si>
  <si>
    <t>Balance Sheet is "IN Balance" or "OUT of Balance"</t>
  </si>
  <si>
    <t>Were all RGI households charged the required correctly calculated rent ?</t>
  </si>
  <si>
    <t>From MAH</t>
  </si>
  <si>
    <t xml:space="preserve">Total RGI </t>
  </si>
  <si>
    <t>Units at Year End</t>
  </si>
  <si>
    <t>Surplus/(Deficit)</t>
  </si>
  <si>
    <t>Balance Sheet Notes &amp; Details - A3S</t>
  </si>
  <si>
    <t>Per Month</t>
  </si>
  <si>
    <t>Benchmark</t>
  </si>
  <si>
    <t xml:space="preserve">RGI </t>
  </si>
  <si>
    <t>RGI Units</t>
  </si>
  <si>
    <t>Market Rents</t>
  </si>
  <si>
    <t>Rental</t>
  </si>
  <si>
    <t>Income</t>
  </si>
  <si>
    <t>Capital Assets (at cost):</t>
  </si>
  <si>
    <t xml:space="preserve">     Capital Reserve Fund</t>
  </si>
  <si>
    <t xml:space="preserve">- Other (describe)          </t>
  </si>
  <si>
    <t xml:space="preserve">- Other (describe)             </t>
  </si>
  <si>
    <t>B1 Schedules</t>
  </si>
  <si>
    <t>Non-rental revenue/income</t>
  </si>
  <si>
    <t>Indexed</t>
  </si>
  <si>
    <t xml:space="preserve">Rent </t>
  </si>
  <si>
    <t>Index</t>
  </si>
  <si>
    <t>4 B Apt</t>
  </si>
  <si>
    <t>1 B TH</t>
  </si>
  <si>
    <t>5 B TH</t>
  </si>
  <si>
    <t>Total RGI Units</t>
  </si>
  <si>
    <t>Total Market Units</t>
  </si>
  <si>
    <t>Total Portfolio Units</t>
  </si>
  <si>
    <t>Municipal property taxes</t>
  </si>
  <si>
    <t>Maint &amp; Admin (see B1 schedules below)</t>
  </si>
  <si>
    <t>Utilities(see B1 schedules below)</t>
  </si>
  <si>
    <t xml:space="preserve">Mkt Rents </t>
  </si>
  <si>
    <t>NET NON-SHELTER INCOME (LOSS)</t>
  </si>
  <si>
    <t>Indexed Operating costs</t>
  </si>
  <si>
    <t>Months</t>
  </si>
  <si>
    <r>
      <t xml:space="preserve">Indexed benchmark market </t>
    </r>
    <r>
      <rPr>
        <b/>
        <sz val="10"/>
        <rFont val="Arial"/>
        <family val="2"/>
      </rPr>
      <t>rents</t>
    </r>
    <r>
      <rPr>
        <sz val="10"/>
        <rFont val="Arial"/>
        <family val="2"/>
      </rPr>
      <t xml:space="preserve"> for RGI units</t>
    </r>
  </si>
  <si>
    <t xml:space="preserve">Line 715 - 718  </t>
  </si>
  <si>
    <t xml:space="preserve">line 549  </t>
  </si>
  <si>
    <t xml:space="preserve">line 550  </t>
  </si>
  <si>
    <t xml:space="preserve">line 521 and 522  </t>
  </si>
  <si>
    <t xml:space="preserve">Line 811 to 814  </t>
  </si>
  <si>
    <t xml:space="preserve">line 548  </t>
  </si>
  <si>
    <t xml:space="preserve">Line 3107 or 3112  </t>
  </si>
  <si>
    <t xml:space="preserve">line 1548-1547  </t>
  </si>
  <si>
    <t xml:space="preserve">line 1549  </t>
  </si>
  <si>
    <t xml:space="preserve">line 1550  </t>
  </si>
  <si>
    <t xml:space="preserve">line 1547  </t>
  </si>
  <si>
    <t xml:space="preserve">            PROVINCIAL REFORMED AND OTHER HOUSING PROGRAMS</t>
  </si>
  <si>
    <t>(Input Whole Dollars Only, No Cents)</t>
  </si>
  <si>
    <t>OUT of Balance BY ($)</t>
  </si>
  <si>
    <t>Indexed Benchmark operating costs</t>
  </si>
  <si>
    <t>I. Operating subsidy</t>
  </si>
  <si>
    <t xml:space="preserve">Line 550  </t>
  </si>
  <si>
    <t>Mortgage principal and interest payment (shelter component only)</t>
  </si>
  <si>
    <t>Operating subsidy</t>
  </si>
  <si>
    <t>III. Surplus repayment</t>
  </si>
  <si>
    <t>Gifts and donations - (describe)</t>
  </si>
  <si>
    <t>Prev. Year</t>
  </si>
  <si>
    <t>Curr. Year</t>
  </si>
  <si>
    <t>Current</t>
  </si>
  <si>
    <t xml:space="preserve">Shelter occupancy revenue </t>
  </si>
  <si>
    <t>Total revenue</t>
  </si>
  <si>
    <t xml:space="preserve">Line 741 to 743  </t>
  </si>
  <si>
    <t>Net income/loss - provincial reformed-shelter</t>
  </si>
  <si>
    <t xml:space="preserve">Lines 744 - 750  </t>
  </si>
  <si>
    <t xml:space="preserve">Line 549, 709, 719  </t>
  </si>
  <si>
    <t>Investment income (includes interest)</t>
  </si>
  <si>
    <t xml:space="preserve">Line 510  </t>
  </si>
  <si>
    <t xml:space="preserve">Line 521 + 522  </t>
  </si>
  <si>
    <t xml:space="preserve">Lines 751 - 755  </t>
  </si>
  <si>
    <t xml:space="preserve">50% of Line 759   (only if surplus)  </t>
  </si>
  <si>
    <t xml:space="preserve">Line 801  </t>
  </si>
  <si>
    <t xml:space="preserve">Line 549  </t>
  </si>
  <si>
    <t xml:space="preserve"> From A4 - Schedules Below  </t>
  </si>
  <si>
    <t xml:space="preserve">Lines 501 + 502  </t>
  </si>
  <si>
    <t xml:space="preserve"> Lines 541 to 547  </t>
  </si>
  <si>
    <t xml:space="preserve"> Lines 548 to 550  </t>
  </si>
  <si>
    <t xml:space="preserve">Lines 575 to 577  </t>
  </si>
  <si>
    <t xml:space="preserve">Line 570 + Line 578  </t>
  </si>
  <si>
    <t>Total indexed benchmark operating costs</t>
  </si>
  <si>
    <t>Less total indexed benchmark revenue</t>
  </si>
  <si>
    <t>100 % RGI</t>
  </si>
  <si>
    <t>Market &amp; RGI</t>
  </si>
  <si>
    <t>Bad debts</t>
  </si>
  <si>
    <t xml:space="preserve">Maintenance and administration </t>
  </si>
  <si>
    <t xml:space="preserve">    Subtotal Operating expenses</t>
  </si>
  <si>
    <t>Investment income/(loss)</t>
  </si>
  <si>
    <t xml:space="preserve">Lines 701 + 703 - 705  </t>
  </si>
  <si>
    <t xml:space="preserve">     From line 1640 Pr. Yr. Budget  </t>
  </si>
  <si>
    <t>Page A9</t>
  </si>
  <si>
    <t>Page A10</t>
  </si>
  <si>
    <t>Accumulated amortization - federal and provincial projects</t>
  </si>
  <si>
    <t xml:space="preserve">                                           - other programs</t>
  </si>
  <si>
    <t xml:space="preserve">Lines 330 - 334, 335   </t>
  </si>
  <si>
    <t xml:space="preserve">Balance Sheet Notes &amp; Details - A3S  </t>
  </si>
  <si>
    <t xml:space="preserve">Lines 310 + 312 + 320 + 321 + 322 + 336 + 350  </t>
  </si>
  <si>
    <t>Shelter - devolved prior federal and provincial projects</t>
  </si>
  <si>
    <t>Non-shelter - devolved prior federal and provincial projects</t>
  </si>
  <si>
    <t xml:space="preserve">Other programs (describe) </t>
  </si>
  <si>
    <t xml:space="preserve">Mandatory transfer to capital reserve fund </t>
  </si>
  <si>
    <t>(Prev. AIR)</t>
  </si>
  <si>
    <t>A7 Total Column</t>
  </si>
  <si>
    <t>321 E</t>
  </si>
  <si>
    <t xml:space="preserve">From B1 - Line 1580 </t>
  </si>
  <si>
    <t xml:space="preserve">Line 782 to 783  </t>
  </si>
  <si>
    <t>(Enter as 0.00 or -0.00))</t>
  </si>
  <si>
    <t>(Col 3 x Col. 4)</t>
  </si>
  <si>
    <t>(A7Total)</t>
  </si>
  <si>
    <t>(Col 6 x Col. 7)</t>
  </si>
  <si>
    <t>(Col 5 x Col. 7)</t>
  </si>
  <si>
    <t xml:space="preserve">A8 Col. 09  </t>
  </si>
  <si>
    <t xml:space="preserve">A8 Col. 08  </t>
  </si>
  <si>
    <t xml:space="preserve">A8 Col. 10  </t>
  </si>
  <si>
    <t>A9 - CONTINUED</t>
  </si>
  <si>
    <t>Accounts receivable-other (describe)</t>
  </si>
  <si>
    <t>Other assets (describe)</t>
  </si>
  <si>
    <t>Other loans (describe)</t>
  </si>
  <si>
    <t>Other liabilities (describe)</t>
  </si>
  <si>
    <t>Other reserves (describe)</t>
  </si>
  <si>
    <t>Capital reserve fund housing</t>
  </si>
  <si>
    <t xml:space="preserve">Lines 510 to 525  </t>
  </si>
  <si>
    <t xml:space="preserve">Other (describe) </t>
  </si>
  <si>
    <t>Statement of Financial Position (Corporate Balance Sheet as filed)</t>
  </si>
  <si>
    <t>Supplemental Information (Corporate Balance Sheet as filed)</t>
  </si>
  <si>
    <t xml:space="preserve">Line 580 + Lines 581  </t>
  </si>
  <si>
    <t>Provincial Reformed</t>
  </si>
  <si>
    <t>Regional MNP</t>
  </si>
  <si>
    <t>Mortgage principal and interest per mortgage schedule</t>
  </si>
  <si>
    <t>Subsidy - Federal 2% Subsidy</t>
  </si>
  <si>
    <t>Less: Vacancy loss on RGI units</t>
  </si>
  <si>
    <t>Lines 504 - 505  -506</t>
  </si>
  <si>
    <t>Less: RGI Vacancy Loss</t>
  </si>
  <si>
    <t>Line 1504 - 1505   - 1506</t>
  </si>
  <si>
    <t>Page C1</t>
  </si>
  <si>
    <t>Net surplus repayable</t>
  </si>
  <si>
    <t xml:space="preserve">Line 760 - 764  </t>
  </si>
  <si>
    <t>Other contributions</t>
  </si>
  <si>
    <t>Line 501 - 506</t>
  </si>
  <si>
    <t xml:space="preserve">   Subtotal Operating Expenses</t>
  </si>
  <si>
    <t xml:space="preserve">Line 1525 + 1526 </t>
  </si>
  <si>
    <t>Line - 541 -  Maintenance and Administration</t>
  </si>
  <si>
    <t>Total Indexed</t>
  </si>
  <si>
    <t>Line -  1541 -  Maintenance and Administration</t>
  </si>
  <si>
    <t>Subsidy settlement-pay.(repayable to SM)</t>
  </si>
  <si>
    <t>Is the corporation in compliance with its obligation not to mortgage,</t>
  </si>
  <si>
    <t xml:space="preserve">       Total Non-Shelter Expenses</t>
  </si>
  <si>
    <t xml:space="preserve"> SECTION 95 NHA - MNP</t>
  </si>
  <si>
    <t>Non-Shelter Income (Loss) - Section 95 NHA - MNP</t>
  </si>
  <si>
    <t>Line -  1542 -  Utilities</t>
  </si>
  <si>
    <t>Statement of Operations - Section 95 NHA - MNP</t>
  </si>
  <si>
    <t>Part II</t>
  </si>
  <si>
    <t>Part III</t>
  </si>
  <si>
    <t>SERVICE  MANAGER</t>
  </si>
  <si>
    <t>6)</t>
  </si>
  <si>
    <t>Does the Corporation have resident Board Members with rent arrears?</t>
  </si>
  <si>
    <t>shelter purposes?</t>
  </si>
  <si>
    <t>and legal disputes?</t>
  </si>
  <si>
    <t>in the HSA to participate in a system for group insurance of housing providers?</t>
  </si>
  <si>
    <t xml:space="preserve">Non-Shelter Income (Loss) </t>
  </si>
  <si>
    <t>Unit Activity Data Report - HSA Part VII Housing Providers - Market and RGI Unit Counts</t>
  </si>
  <si>
    <t>Unit Activity Data Report - Section 95 NHA - MNP - Market and RGI Unit Counts</t>
  </si>
  <si>
    <r>
      <t xml:space="preserve">General Subsidy  - HSA Part VII </t>
    </r>
    <r>
      <rPr>
        <b/>
        <sz val="12"/>
        <rFont val="Arial"/>
        <family val="2"/>
      </rPr>
      <t>- RGI Rental Schedule</t>
    </r>
  </si>
  <si>
    <t>O.Reg. 369/11</t>
  </si>
  <si>
    <t>Surplus repayment (O.Reg. 369/11; Section 5)</t>
  </si>
  <si>
    <t>Surplus repayable (O.Reg. 369/11 Section 5)</t>
  </si>
  <si>
    <t>Surplus repayable (O.Reg. 369/11 Section 12)</t>
  </si>
  <si>
    <t>Note 2: If the answer to any question is "No", please provide explanatory details.</t>
  </si>
  <si>
    <t>Year end (mm/dd/year)</t>
  </si>
  <si>
    <t>HSA Section 78</t>
  </si>
  <si>
    <t>Note 1: The Housing Services Act 2011 and its regulations are referred to as HSA throughout these representations.</t>
  </si>
  <si>
    <t>Does the corporation follow the required conflict of interest rules, if any set by the Service Manager?</t>
  </si>
  <si>
    <t>3)</t>
  </si>
  <si>
    <t>4)</t>
  </si>
  <si>
    <t>5)</t>
  </si>
  <si>
    <t>7)</t>
  </si>
  <si>
    <t>8)</t>
  </si>
  <si>
    <t>9)</t>
  </si>
  <si>
    <t>10)</t>
  </si>
  <si>
    <t>11)</t>
  </si>
  <si>
    <t>Did the corporation, if other than a Co-op, comply with the requirement</t>
  </si>
  <si>
    <t>12)</t>
  </si>
  <si>
    <t>13)</t>
  </si>
  <si>
    <t>including extending or amending a mortgage, without the written consent of the Service Manager?</t>
  </si>
  <si>
    <t>14)</t>
  </si>
  <si>
    <t>15)</t>
  </si>
  <si>
    <t>Accounts receivable-residential tenants</t>
  </si>
  <si>
    <t>General Subsidy  - HSA Section 78; O.Reg. 369/11 Part II</t>
  </si>
  <si>
    <t>Reduction in subsidy (HSA Section 80 (4))</t>
  </si>
  <si>
    <t>General Subsidy - HSA Section 78 - O.Reg. 369/11 Part III (100% RGI)</t>
  </si>
  <si>
    <t>Provider Name</t>
  </si>
  <si>
    <t>Fiscal Year Starting</t>
  </si>
  <si>
    <t>Fiscal Year Ending</t>
  </si>
  <si>
    <t>Fiscal Year End Date</t>
  </si>
  <si>
    <t>105 MaintSal</t>
  </si>
  <si>
    <t>106 Build/Equip</t>
  </si>
  <si>
    <t>107 Elevator</t>
  </si>
  <si>
    <t>108 Electrical</t>
  </si>
  <si>
    <t>109 Heating/Air</t>
  </si>
  <si>
    <t>110 Grounds</t>
  </si>
  <si>
    <t>111 Painting</t>
  </si>
  <si>
    <t>112 Wast Removal</t>
  </si>
  <si>
    <t>113 Security</t>
  </si>
  <si>
    <t>114 Maint/Serv Other</t>
  </si>
  <si>
    <t>121 Electricity</t>
  </si>
  <si>
    <t>122 Fuel</t>
  </si>
  <si>
    <t>123 Water</t>
  </si>
  <si>
    <t>131 Salaries &amp; Wages</t>
  </si>
  <si>
    <t>132 Management Fees</t>
  </si>
  <si>
    <t>133 Materials/Service</t>
  </si>
  <si>
    <t>134 Admin Other</t>
  </si>
  <si>
    <t>141 Insurance</t>
  </si>
  <si>
    <t>142 Bad Debts</t>
  </si>
  <si>
    <t>143 Contingency</t>
  </si>
  <si>
    <t>Taxes</t>
  </si>
  <si>
    <t>Mortgage Princ</t>
  </si>
  <si>
    <t>Mortgage Interest</t>
  </si>
  <si>
    <t>Capital Contribution</t>
  </si>
  <si>
    <t>201 Geared to Income</t>
  </si>
  <si>
    <t>205 Market</t>
  </si>
  <si>
    <t>212 Vacancy Loss</t>
  </si>
  <si>
    <t>RGI Vacancy Loss</t>
  </si>
  <si>
    <t>221 Parking</t>
  </si>
  <si>
    <t>222 Interest</t>
  </si>
  <si>
    <t>223 Other</t>
  </si>
  <si>
    <t>232 Gifts/Donations</t>
  </si>
  <si>
    <t>233 Non-Shelter</t>
  </si>
  <si>
    <t>234 Net Sector Support</t>
  </si>
  <si>
    <t>Operating subsidy old formula</t>
  </si>
  <si>
    <t>Mortgage Subsidy</t>
  </si>
  <si>
    <t>Property Tax Subsidy</t>
  </si>
  <si>
    <t>Surplus Repayment</t>
  </si>
  <si>
    <t>Mandatory Amount</t>
  </si>
  <si>
    <t>Accum Shelter Surplus</t>
  </si>
  <si>
    <t>Accum Non Shelter Surplus</t>
  </si>
  <si>
    <t>RGI Subsidy</t>
  </si>
  <si>
    <t>Municipal 1978 Subsidy</t>
  </si>
  <si>
    <t>2% Federal Subsidy</t>
  </si>
  <si>
    <t>OCHAP</t>
  </si>
  <si>
    <t>CSHP</t>
  </si>
  <si>
    <t>Number of RGI Units</t>
  </si>
  <si>
    <t>Adjusted Operating Costs</t>
  </si>
  <si>
    <t>Capital Reserve Beg Balance</t>
  </si>
  <si>
    <t>Transfer to CRF</t>
  </si>
  <si>
    <t>Capital Funding</t>
  </si>
  <si>
    <t>Capital Reserve Interest</t>
  </si>
  <si>
    <t>Capital Reserve Other</t>
  </si>
  <si>
    <t>Capital Reserve Expenses</t>
  </si>
  <si>
    <t>Reserve Fund Assets</t>
  </si>
  <si>
    <t>Total Units</t>
  </si>
  <si>
    <t>Target Units</t>
  </si>
  <si>
    <t>RGI Move Outs</t>
  </si>
  <si>
    <t>RGI Vacancy Months</t>
  </si>
  <si>
    <t>RGI Vacnat Units Y/E</t>
  </si>
  <si>
    <t>Mkt Move Outs</t>
  </si>
  <si>
    <t>Mkt Vacancy Months</t>
  </si>
  <si>
    <t>Mkt Vacant Units Y/E</t>
  </si>
  <si>
    <t>Special Needs Move Outs</t>
  </si>
  <si>
    <t>Special Needs Vacancy Months</t>
  </si>
  <si>
    <t>Special Needs Vacant Unit Y/E</t>
  </si>
  <si>
    <t>Current Tenant Arrears</t>
  </si>
  <si>
    <t>Prior Tenant Arrears</t>
  </si>
  <si>
    <t>Allowance For Bad Debt</t>
  </si>
  <si>
    <t>Mortgage Balance</t>
  </si>
  <si>
    <t>Trans from RE to CapRes</t>
  </si>
  <si>
    <t>(A) Statement of Operations (Revenue and Expenses) - HSA Section 78 - Part VII Housing Providers</t>
  </si>
  <si>
    <t xml:space="preserve">line 510   </t>
  </si>
  <si>
    <r>
      <t>Sector support devo</t>
    </r>
    <r>
      <rPr>
        <b/>
        <sz val="10"/>
        <color indexed="8"/>
        <rFont val="Arial"/>
        <family val="2"/>
      </rPr>
      <t>l</t>
    </r>
    <r>
      <rPr>
        <b/>
        <sz val="10"/>
        <rFont val="Arial"/>
        <family val="2"/>
      </rPr>
      <t>ved prior co-ops only</t>
    </r>
  </si>
  <si>
    <t>Less Subsidy received during the year</t>
  </si>
  <si>
    <t>Property Manager</t>
  </si>
  <si>
    <t>Auditor</t>
  </si>
  <si>
    <t>AIR Final Review Complete</t>
  </si>
  <si>
    <t>Richmond Community Management Services Corporation</t>
  </si>
  <si>
    <t>Self Managed</t>
  </si>
  <si>
    <t>Homestarts Inc.</t>
  </si>
  <si>
    <t>Adventist Ontario</t>
  </si>
  <si>
    <t>Precision Property Management</t>
  </si>
  <si>
    <t>Progressive Management &amp; Consulting</t>
  </si>
  <si>
    <t>Greenwin Property Management</t>
  </si>
  <si>
    <t>Ontario Property Management Group (OPMG)</t>
  </si>
  <si>
    <t>Prentice Yates &amp; Clark</t>
  </si>
  <si>
    <t>Sullivan &amp; Co.</t>
  </si>
  <si>
    <t>Smith Chappell Marsh Vilander LLP</t>
  </si>
  <si>
    <t>Tinkham &amp; Associates LLP</t>
  </si>
  <si>
    <t>Hurren Sinclair MacIntyre LLP</t>
  </si>
  <si>
    <t>BDO Canada LLP</t>
  </si>
  <si>
    <t>McColl Turner LLP</t>
  </si>
  <si>
    <t>Pricewaterhouse Coopers LLP</t>
  </si>
  <si>
    <t>John O. Nixon</t>
  </si>
  <si>
    <t>No - Draft</t>
  </si>
  <si>
    <t>Sinclair, Chappell, Marsh &amp; Vilander LLP</t>
  </si>
  <si>
    <t xml:space="preserve">     Subtotal Non-Shelter Operating Exp</t>
  </si>
  <si>
    <t xml:space="preserve">     Subtotal Non-Shelter Operating Expenses</t>
  </si>
  <si>
    <t>KPMG</t>
  </si>
  <si>
    <t>Greenwin Inc.</t>
  </si>
  <si>
    <t>Community First Developments Inc.</t>
  </si>
  <si>
    <t>HP Amortization Schedule</t>
  </si>
  <si>
    <t>Cash and investments held at Worldsource</t>
  </si>
  <si>
    <t>Date</t>
  </si>
  <si>
    <t>- Invested in Worldsource</t>
  </si>
  <si>
    <t>SM Contribution to Capital Reserve</t>
  </si>
  <si>
    <t>Line 760</t>
  </si>
  <si>
    <t>Less: SM Contribution to Capital Reserve</t>
  </si>
  <si>
    <t>Line 827</t>
  </si>
  <si>
    <t>Total subsidy entitlement for the year</t>
  </si>
  <si>
    <t>791 A</t>
  </si>
  <si>
    <t>791 B</t>
  </si>
  <si>
    <t>831 A</t>
  </si>
  <si>
    <t>831 B</t>
  </si>
  <si>
    <t>Line 828</t>
  </si>
  <si>
    <t>547 B</t>
  </si>
  <si>
    <t>From A6 - Line 653</t>
  </si>
  <si>
    <t>Total shelter expenses (excluding SM Contribution to Capital Reserve)</t>
  </si>
  <si>
    <t>-----------------</t>
  </si>
  <si>
    <t>Total Shelter Expenses without SM Contribution</t>
  </si>
  <si>
    <t>PLEASE DO NOT REMOVE</t>
  </si>
  <si>
    <t>Total Subsidy Entitlement for the Year</t>
  </si>
  <si>
    <t>Add: SM Share of Surplus Sharing as Contribution to Capital Reserve</t>
  </si>
  <si>
    <t>Line 782</t>
  </si>
  <si>
    <t>Total Subsidy entitlement for the year</t>
  </si>
  <si>
    <t>Line 791 + 791 A</t>
  </si>
  <si>
    <t>Line 831 + 831A</t>
  </si>
  <si>
    <t>Line 791 B  or Line 831 B</t>
  </si>
  <si>
    <t>Line 791 A or 831 A</t>
  </si>
  <si>
    <t xml:space="preserve">Line 764  </t>
  </si>
  <si>
    <t xml:space="preserve">Line 819 - 828  </t>
  </si>
  <si>
    <t xml:space="preserve">Line 831 B -832  </t>
  </si>
  <si>
    <t>Non-Shelter revenue (net)</t>
  </si>
  <si>
    <t>Investment income &amp; non-rental revenue</t>
  </si>
  <si>
    <t>IV. Subsidy for the year</t>
  </si>
  <si>
    <t>If the corporation received a management letter from its auditors, were</t>
  </si>
  <si>
    <t xml:space="preserve">deficiencies in internal controls or operations noted? </t>
  </si>
  <si>
    <r>
      <t xml:space="preserve">Board of Directors DECLARATION  </t>
    </r>
    <r>
      <rPr>
        <sz val="10"/>
        <rFont val="Arial"/>
        <family val="2"/>
      </rPr>
      <t>(Must be signed by two members of the Board.)</t>
    </r>
  </si>
  <si>
    <t xml:space="preserve">We declare that,  to the best of our knowledge and belief,  the information provided in this Annual Information </t>
  </si>
  <si>
    <t>Return and the representations on Page 2 is true and correct.</t>
  </si>
  <si>
    <t>Signature</t>
  </si>
  <si>
    <t>Instructions</t>
  </si>
  <si>
    <t>This form to be used by all housing providers that operate HSA Part VII and Section 95 NHA - MNP housing projects. This form is authorized by the Minister under s.80(2) of the HSA.  Service Managers may, at their discretion and subject to the terms of any applicable operating agreement , use the relevant portions of this form for reporting by other housing providers as well.</t>
  </si>
  <si>
    <t>DIFFERENCE Under (Over) Funded</t>
  </si>
  <si>
    <r>
      <t xml:space="preserve">Minimum
Annual Market Rent
</t>
    </r>
    <r>
      <rPr>
        <sz val="9"/>
        <rFont val="Arial"/>
        <family val="2"/>
      </rPr>
      <t>A</t>
    </r>
    <r>
      <rPr>
        <sz val="8"/>
        <rFont val="Arial"/>
        <family val="2"/>
      </rPr>
      <t xml:space="preserve"> x C x 12</t>
    </r>
  </si>
  <si>
    <t>(3) See the Guide to the Annual Information Return for the definition of an RGI and Market unit.</t>
  </si>
  <si>
    <t>%</t>
  </si>
  <si>
    <t>version: RMD April 2021_MMAH Nov 2012</t>
  </si>
  <si>
    <t>in housing applicants?</t>
  </si>
  <si>
    <t>as legislated under the HSC program?</t>
  </si>
  <si>
    <t>Net subsidy entitlement for the year - from above</t>
  </si>
  <si>
    <t xml:space="preserve"> From Approved subsidy Estimate</t>
  </si>
  <si>
    <t xml:space="preserve"> From Approved Subsidy Estimate  </t>
  </si>
  <si>
    <t xml:space="preserve"> From Approved Subsidy Estimate </t>
  </si>
  <si>
    <t xml:space="preserve"> From Approved Subsidy Estimate</t>
  </si>
  <si>
    <t xml:space="preserve">COMMUNITY HOUSING PROVIDERS 
ANNUAL INFORMATION RETURN   </t>
  </si>
  <si>
    <t>Community Housing</t>
  </si>
  <si>
    <t xml:space="preserve"> D1 Line 3085 or 3095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</si>
</sst>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1" formatCode="_(* #,##0_);_(* \(#,##0\);_(* &quot;-&quot;_);_(@_)"/>
    <numFmt numFmtId="164" formatCode="_-* #,##0_-;\-* #,##0_-;_-* &quot;-&quot;_-;_-@_-"/>
    <numFmt numFmtId="165" formatCode="_ &quot;$&quot;* #,##0.00_ ;_ &quot;$&quot;* \-#,##0.00_ ;_ &quot;$&quot;* &quot;-&quot;??_ ;_ @_ "/>
    <numFmt numFmtId="166" formatCode="_ * #,##0.00_ ;_ * \-#,##0.00_ ;_ * &quot;-&quot;??_ ;_ @_ "/>
    <numFmt numFmtId="167" formatCode="mmmm\ d\,\ yyyy"/>
    <numFmt numFmtId="168" formatCode="0_);\(0\)"/>
    <numFmt numFmtId="169" formatCode="0.0000"/>
    <numFmt numFmtId="170" formatCode="[$-1009]mmmm\ d\,\ yyyy;@"/>
    <numFmt numFmtId="171" formatCode="[$-F800]dddd\,\ mmmm\ dd\,\ yyyy"/>
    <numFmt numFmtId="172" formatCode="_-* #,##0.0000_-;\-* #,##0.0000_-;_-* &quot;-&quot;????_-;_-@_-"/>
    <numFmt numFmtId="173" formatCode="#,##0;\ \(#,##0\)"/>
    <numFmt numFmtId="174" formatCode="#,##0.00;\ \(#,##0.00\)"/>
    <numFmt numFmtId="175" formatCode="_ &quot;$&quot;* #,##0_ ;_ &quot;$&quot;* \-#,##0_ ;_ &quot;$&quot;* &quot;-&quot;??_ ;_ @_ "/>
    <numFmt numFmtId="176" formatCode="[$-409]d\-mmm\-yy;@"/>
    <numFmt numFmtId="177" formatCode="_ * #,##0_ ;_ * \-#,##0_ ;_ * &quot;-&quot;??_ ;_ @_ "/>
    <numFmt numFmtId="178" formatCode="0.000%"/>
  </numFmts>
  <fonts count="113">
    <font>
      <sz val="10"/>
      <name val="Arial"/>
    </font>
    <font>
      <sz val="10"/>
      <name val="Arial"/>
      <family val="2"/>
    </font>
    <font>
      <sz val="10"/>
      <name val="Arial"/>
      <family val="2"/>
    </font>
    <font>
      <b/>
      <i/>
      <sz val="8"/>
      <name val="Times New Roman"/>
      <family val="1"/>
    </font>
    <font>
      <b/>
      <sz val="10"/>
      <name val="Arial"/>
      <family val="2"/>
    </font>
    <font>
      <b/>
      <sz val="18"/>
      <name val="Times New Roman"/>
      <family val="1"/>
    </font>
    <font>
      <sz val="10"/>
      <name val="Times New Roman"/>
      <family val="1"/>
    </font>
    <font>
      <b/>
      <sz val="10"/>
      <name val="Times New Roman"/>
      <family val="1"/>
    </font>
    <font>
      <b/>
      <sz val="12"/>
      <name val="Arial"/>
      <family val="2"/>
    </font>
    <font>
      <sz val="10"/>
      <color indexed="8"/>
      <name val="Arial"/>
      <family val="2"/>
    </font>
    <font>
      <i/>
      <sz val="8"/>
      <name val="Times New Roman"/>
      <family val="1"/>
    </font>
    <font>
      <sz val="10"/>
      <name val="Univers (WN)"/>
    </font>
    <font>
      <b/>
      <i/>
      <sz val="8"/>
      <name val="Times New Roman"/>
      <family val="1"/>
    </font>
    <font>
      <sz val="10"/>
      <name val="Arial"/>
      <family val="2"/>
    </font>
    <font>
      <b/>
      <sz val="18"/>
      <name val="Times New Roman"/>
      <family val="1"/>
    </font>
    <font>
      <b/>
      <sz val="12"/>
      <name val="Times New Roman"/>
      <family val="1"/>
    </font>
    <font>
      <b/>
      <sz val="10"/>
      <name val="Times New Roman"/>
      <family val="1"/>
    </font>
    <font>
      <b/>
      <sz val="12"/>
      <name val="Arial"/>
      <family val="2"/>
    </font>
    <font>
      <b/>
      <sz val="10"/>
      <name val="Arial"/>
      <family val="2"/>
    </font>
    <font>
      <b/>
      <sz val="8"/>
      <name val="Arial"/>
      <family val="2"/>
    </font>
    <font>
      <b/>
      <sz val="8"/>
      <color indexed="8"/>
      <name val="Arial"/>
      <family val="2"/>
    </font>
    <font>
      <sz val="8"/>
      <name val="Arial"/>
      <family val="2"/>
    </font>
    <font>
      <i/>
      <sz val="8"/>
      <name val="Times New Roman"/>
      <family val="1"/>
    </font>
    <font>
      <sz val="12"/>
      <name val="Arial"/>
      <family val="2"/>
    </font>
    <font>
      <sz val="6"/>
      <name val="Arial"/>
      <family val="2"/>
    </font>
    <font>
      <b/>
      <sz val="6"/>
      <name val="Arial"/>
      <family val="2"/>
    </font>
    <font>
      <i/>
      <sz val="8"/>
      <name val="CG Times (WN)"/>
    </font>
    <font>
      <b/>
      <sz val="6"/>
      <color indexed="12"/>
      <name val="Arial"/>
      <family val="2"/>
    </font>
    <font>
      <b/>
      <sz val="10"/>
      <color indexed="12"/>
      <name val="Arial"/>
      <family val="2"/>
    </font>
    <font>
      <b/>
      <sz val="10"/>
      <color indexed="8"/>
      <name val="Arial"/>
      <family val="2"/>
    </font>
    <font>
      <sz val="10"/>
      <color indexed="8"/>
      <name val="Arial"/>
      <family val="2"/>
    </font>
    <font>
      <b/>
      <sz val="12"/>
      <color indexed="8"/>
      <name val="Arial"/>
      <family val="2"/>
    </font>
    <font>
      <b/>
      <sz val="12"/>
      <color indexed="8"/>
      <name val="Times New Roman"/>
      <family val="1"/>
    </font>
    <font>
      <b/>
      <sz val="14"/>
      <name val="Times New Roman"/>
      <family val="1"/>
    </font>
    <font>
      <b/>
      <sz val="18"/>
      <name val="Arial"/>
      <family val="2"/>
    </font>
    <font>
      <u/>
      <sz val="10"/>
      <color indexed="12"/>
      <name val="Arial"/>
      <family val="2"/>
    </font>
    <font>
      <b/>
      <i/>
      <sz val="10"/>
      <name val="Arial"/>
      <family val="2"/>
    </font>
    <font>
      <sz val="8"/>
      <name val="Arial"/>
      <family val="2"/>
    </font>
    <font>
      <b/>
      <sz val="8"/>
      <name val="Times New Roman"/>
      <family val="1"/>
    </font>
    <font>
      <b/>
      <sz val="8"/>
      <name val="Times New Roman"/>
      <family val="1"/>
    </font>
    <font>
      <b/>
      <sz val="11"/>
      <color indexed="8"/>
      <name val="Arial"/>
      <family val="2"/>
    </font>
    <font>
      <b/>
      <sz val="11"/>
      <name val="Arial"/>
      <family val="2"/>
    </font>
    <font>
      <b/>
      <i/>
      <sz val="12"/>
      <color indexed="10"/>
      <name val="Arial"/>
      <family val="2"/>
    </font>
    <font>
      <sz val="12"/>
      <name val="Arial"/>
      <family val="2"/>
    </font>
    <font>
      <b/>
      <sz val="9"/>
      <color indexed="8"/>
      <name val="Arial"/>
      <family val="2"/>
    </font>
    <font>
      <b/>
      <sz val="9"/>
      <name val="Arial"/>
      <family val="2"/>
    </font>
    <font>
      <sz val="12"/>
      <color indexed="8"/>
      <name val="Arial"/>
      <family val="2"/>
    </font>
    <font>
      <sz val="11"/>
      <color indexed="8"/>
      <name val="Courier New"/>
      <family val="3"/>
    </font>
    <font>
      <sz val="6"/>
      <color indexed="8"/>
      <name val="Arial"/>
      <family val="2"/>
    </font>
    <font>
      <sz val="12"/>
      <color indexed="9"/>
      <name val="Arial"/>
      <family val="2"/>
    </font>
    <font>
      <b/>
      <sz val="9"/>
      <color indexed="12"/>
      <name val="Arial"/>
      <family val="2"/>
    </font>
    <font>
      <sz val="11"/>
      <name val="Arial"/>
      <family val="2"/>
    </font>
    <font>
      <b/>
      <i/>
      <sz val="8"/>
      <color indexed="12"/>
      <name val="Times New Roman"/>
      <family val="1"/>
    </font>
    <font>
      <i/>
      <sz val="8"/>
      <name val="Arial"/>
      <family val="2"/>
    </font>
    <font>
      <sz val="10"/>
      <color indexed="12"/>
      <name val="Arial"/>
      <family val="2"/>
    </font>
    <font>
      <b/>
      <sz val="10"/>
      <color indexed="10"/>
      <name val="Arial"/>
      <family val="2"/>
    </font>
    <font>
      <sz val="10"/>
      <name val="Arial"/>
      <family val="2"/>
    </font>
    <font>
      <b/>
      <sz val="10"/>
      <color indexed="12"/>
      <name val="Times New Roman"/>
      <family val="1"/>
    </font>
    <font>
      <sz val="10"/>
      <name val="Arial"/>
      <family val="2"/>
    </font>
    <font>
      <b/>
      <sz val="10"/>
      <color indexed="8"/>
      <name val="Times New Roman"/>
      <family val="1"/>
    </font>
    <font>
      <sz val="10"/>
      <name val="Antique Olv"/>
      <family val="2"/>
    </font>
    <font>
      <b/>
      <sz val="10"/>
      <name val="Antique Olv"/>
      <family val="2"/>
    </font>
    <font>
      <b/>
      <sz val="10"/>
      <color indexed="8"/>
      <name val="Antique Olv"/>
      <family val="2"/>
    </font>
    <font>
      <b/>
      <sz val="10"/>
      <color indexed="12"/>
      <name val="Antique Olv"/>
      <family val="2"/>
    </font>
    <font>
      <b/>
      <i/>
      <sz val="11"/>
      <name val="Arial"/>
      <family val="2"/>
    </font>
    <font>
      <b/>
      <u/>
      <sz val="10"/>
      <name val="Arial"/>
      <family val="2"/>
    </font>
    <font>
      <b/>
      <sz val="11"/>
      <name val="Arial"/>
      <family val="2"/>
    </font>
    <font>
      <sz val="11"/>
      <name val="Arial"/>
      <family val="2"/>
    </font>
    <font>
      <sz val="10"/>
      <color indexed="39"/>
      <name val="Arial"/>
      <family val="2"/>
    </font>
    <font>
      <sz val="8"/>
      <color indexed="39"/>
      <name val="Arial"/>
      <family val="2"/>
    </font>
    <font>
      <vertAlign val="subscript"/>
      <sz val="10"/>
      <name val="Arial"/>
      <family val="2"/>
    </font>
    <font>
      <b/>
      <sz val="16"/>
      <name val="Arial"/>
      <family val="2"/>
    </font>
    <font>
      <sz val="9"/>
      <name val="Arial"/>
      <family val="2"/>
    </font>
    <font>
      <b/>
      <sz val="14"/>
      <name val="Arial"/>
      <family val="2"/>
    </font>
    <font>
      <b/>
      <u/>
      <sz val="11"/>
      <name val="Arial"/>
      <family val="2"/>
    </font>
    <font>
      <b/>
      <i/>
      <sz val="9"/>
      <name val="Arial"/>
      <family val="2"/>
    </font>
    <font>
      <b/>
      <sz val="10"/>
      <name val="ariel"/>
    </font>
    <font>
      <b/>
      <i/>
      <u/>
      <sz val="14"/>
      <name val="Arial"/>
      <family val="2"/>
    </font>
    <font>
      <sz val="10"/>
      <color indexed="12"/>
      <name val="Arial"/>
      <family val="2"/>
    </font>
    <font>
      <b/>
      <sz val="11"/>
      <name val="Times New Roman"/>
      <family val="1"/>
    </font>
    <font>
      <b/>
      <sz val="11"/>
      <color indexed="12"/>
      <name val="Times New Roman"/>
      <family val="1"/>
    </font>
    <font>
      <sz val="9"/>
      <color indexed="12"/>
      <name val="Arial"/>
      <family val="2"/>
    </font>
    <font>
      <b/>
      <i/>
      <sz val="8"/>
      <name val="Arial"/>
      <family val="2"/>
    </font>
    <font>
      <b/>
      <u/>
      <sz val="14"/>
      <name val="Arial"/>
      <family val="2"/>
    </font>
    <font>
      <b/>
      <u/>
      <sz val="12"/>
      <name val="Arial"/>
      <family val="2"/>
    </font>
    <font>
      <b/>
      <sz val="18"/>
      <name val="Arial"/>
      <family val="2"/>
    </font>
    <font>
      <b/>
      <sz val="10"/>
      <color indexed="12"/>
      <name val="Times New Roman"/>
      <family val="1"/>
    </font>
    <font>
      <i/>
      <sz val="8"/>
      <name val="Arial"/>
      <family val="2"/>
    </font>
    <font>
      <b/>
      <vertAlign val="subscript"/>
      <sz val="12"/>
      <name val="Arial"/>
      <family val="2"/>
    </font>
    <font>
      <sz val="10"/>
      <color indexed="9"/>
      <name val="Arial"/>
      <family val="2"/>
    </font>
    <font>
      <b/>
      <sz val="10"/>
      <color indexed="12"/>
      <name val="Arial"/>
      <family val="2"/>
    </font>
    <font>
      <sz val="10"/>
      <color indexed="10"/>
      <name val="Arial"/>
      <family val="2"/>
    </font>
    <font>
      <b/>
      <strike/>
      <sz val="18"/>
      <name val="Times New Roman"/>
      <family val="1"/>
    </font>
    <font>
      <b/>
      <strike/>
      <sz val="10"/>
      <name val="Arial"/>
      <family val="2"/>
    </font>
    <font>
      <u/>
      <sz val="10"/>
      <color indexed="12"/>
      <name val="Arial"/>
      <family val="2"/>
    </font>
    <font>
      <strike/>
      <sz val="10"/>
      <name val="Arial"/>
      <family val="2"/>
    </font>
    <font>
      <b/>
      <strike/>
      <sz val="6"/>
      <name val="Arial"/>
      <family val="2"/>
    </font>
    <font>
      <b/>
      <strike/>
      <sz val="8"/>
      <name val="Arial"/>
      <family val="2"/>
    </font>
    <font>
      <sz val="10"/>
      <name val="Arial"/>
      <family val="2"/>
    </font>
    <font>
      <b/>
      <sz val="10"/>
      <name val="Arial"/>
      <family val="2"/>
    </font>
    <font>
      <sz val="9"/>
      <color indexed="81"/>
      <name val="Tahoma"/>
      <family val="2"/>
    </font>
    <font>
      <b/>
      <sz val="9"/>
      <color indexed="81"/>
      <name val="Tahoma"/>
      <family val="2"/>
    </font>
    <font>
      <sz val="10"/>
      <name val="Arial"/>
      <family val="2"/>
    </font>
    <font>
      <i/>
      <sz val="10"/>
      <color rgb="FFFF0000"/>
      <name val="Arial"/>
      <family val="2"/>
    </font>
    <font>
      <b/>
      <sz val="11"/>
      <color rgb="FF3333FF"/>
      <name val="Times New Roman"/>
      <family val="1"/>
    </font>
    <font>
      <b/>
      <sz val="10"/>
      <color rgb="FF0000FF"/>
      <name val="Arial"/>
      <family val="2"/>
    </font>
    <font>
      <b/>
      <sz val="10"/>
      <color rgb="FF0000FF"/>
      <name val="Times New Roman"/>
      <family val="1"/>
    </font>
    <font>
      <u val="singleAccounting"/>
      <sz val="10"/>
      <name val="Arial"/>
      <family val="2"/>
    </font>
    <font>
      <b/>
      <sz val="10"/>
      <name val="Cambria"/>
      <family val="1"/>
    </font>
    <font>
      <sz val="10"/>
      <name val="Cambria"/>
      <family val="1"/>
    </font>
    <font>
      <b/>
      <sz val="11"/>
      <color rgb="FF0000FF"/>
      <name val="Arial"/>
      <family val="2"/>
    </font>
    <font>
      <b/>
      <sz val="11"/>
      <color rgb="FF3333FF"/>
      <name val="Arial"/>
      <family val="2"/>
    </font>
    <font>
      <b/>
      <sz val="12"/>
      <color indexed="12"/>
      <name val="Times New Roman"/>
      <family val="1"/>
    </font>
  </fonts>
  <fills count="3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55"/>
        <bgColor indexed="55"/>
      </patternFill>
    </fill>
    <fill>
      <patternFill patternType="solid">
        <fgColor indexed="9"/>
        <bgColor indexed="22"/>
      </patternFill>
    </fill>
    <fill>
      <patternFill patternType="solid">
        <fgColor indexed="22"/>
        <bgColor indexed="55"/>
      </patternFill>
    </fill>
    <fill>
      <patternFill patternType="solid">
        <fgColor indexed="9"/>
        <bgColor indexed="64"/>
      </patternFill>
    </fill>
    <fill>
      <patternFill patternType="lightGray">
        <fgColor indexed="22"/>
        <bgColor indexed="9"/>
      </patternFill>
    </fill>
    <fill>
      <patternFill patternType="solid">
        <fgColor indexed="22"/>
        <bgColor indexed="23"/>
      </patternFill>
    </fill>
    <fill>
      <patternFill patternType="lightGray">
        <fgColor indexed="22"/>
        <bgColor indexed="22"/>
      </patternFill>
    </fill>
    <fill>
      <patternFill patternType="solid">
        <fgColor indexed="22"/>
        <bgColor indexed="64"/>
      </patternFill>
    </fill>
    <fill>
      <patternFill patternType="gray125">
        <fgColor indexed="9"/>
        <bgColor indexed="43"/>
      </patternFill>
    </fill>
    <fill>
      <patternFill patternType="solid">
        <fgColor indexed="44"/>
        <bgColor indexed="64"/>
      </patternFill>
    </fill>
    <fill>
      <patternFill patternType="solid">
        <fgColor indexed="65"/>
        <bgColor indexed="64"/>
      </patternFill>
    </fill>
    <fill>
      <patternFill patternType="solid">
        <fgColor indexed="44"/>
        <bgColor indexed="9"/>
      </patternFill>
    </fill>
    <fill>
      <patternFill patternType="lightGray">
        <fgColor indexed="9"/>
        <bgColor indexed="9"/>
      </patternFill>
    </fill>
    <fill>
      <patternFill patternType="solid">
        <fgColor indexed="44"/>
        <bgColor indexed="22"/>
      </patternFill>
    </fill>
    <fill>
      <patternFill patternType="solid">
        <fgColor indexed="13"/>
        <bgColor indexed="64"/>
      </patternFill>
    </fill>
    <fill>
      <patternFill patternType="solid">
        <fgColor indexed="22"/>
        <bgColor indexed="0"/>
      </patternFill>
    </fill>
    <fill>
      <patternFill patternType="solid">
        <fgColor indexed="47"/>
        <bgColor indexed="64"/>
      </patternFill>
    </fill>
    <fill>
      <patternFill patternType="solid">
        <fgColor indexed="9"/>
        <bgColor indexed="23"/>
      </patternFill>
    </fill>
    <fill>
      <patternFill patternType="solid">
        <fgColor theme="0"/>
        <bgColor indexed="9"/>
      </patternFill>
    </fill>
    <fill>
      <patternFill patternType="solid">
        <fgColor theme="0"/>
        <bgColor indexed="64"/>
      </patternFill>
    </fill>
    <fill>
      <patternFill patternType="solid">
        <fgColor theme="0" tint="-0.24994659260841701"/>
        <bgColor indexed="64"/>
      </patternFill>
    </fill>
    <fill>
      <patternFill patternType="solid">
        <fgColor theme="0"/>
        <bgColor indexed="22"/>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lightGray">
        <fgColor theme="0" tint="-0.24994659260841701"/>
        <bgColor indexed="9"/>
      </patternFill>
    </fill>
    <fill>
      <patternFill patternType="lightGray">
        <fgColor theme="0" tint="-0.24994659260841701"/>
        <bgColor indexed="65"/>
      </patternFill>
    </fill>
    <fill>
      <patternFill patternType="lightGray">
        <fgColor theme="0" tint="-0.24994659260841701"/>
        <bgColor theme="0"/>
      </patternFill>
    </fill>
    <fill>
      <patternFill patternType="solid">
        <fgColor theme="0"/>
        <bgColor indexed="55"/>
      </patternFill>
    </fill>
    <fill>
      <patternFill patternType="lightGray">
        <fgColor theme="0" tint="-0.24994659260841701"/>
        <bgColor indexed="22"/>
      </patternFill>
    </fill>
    <fill>
      <patternFill patternType="lightGray">
        <fgColor indexed="22"/>
        <bgColor theme="0"/>
      </patternFill>
    </fill>
  </fills>
  <borders count="116">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medium">
        <color indexed="8"/>
      </bottom>
      <diagonal/>
    </border>
    <border>
      <left style="thick">
        <color indexed="8"/>
      </left>
      <right/>
      <top style="thick">
        <color indexed="8"/>
      </top>
      <bottom/>
      <diagonal/>
    </border>
    <border>
      <left/>
      <right/>
      <top style="thick">
        <color indexed="8"/>
      </top>
      <bottom/>
      <diagonal/>
    </border>
    <border>
      <left style="thick">
        <color indexed="8"/>
      </left>
      <right/>
      <top/>
      <bottom/>
      <diagonal/>
    </border>
    <border>
      <left/>
      <right style="thick">
        <color indexed="8"/>
      </right>
      <top/>
      <bottom/>
      <diagonal/>
    </border>
    <border>
      <left/>
      <right/>
      <top style="thick">
        <color indexed="8"/>
      </top>
      <bottom style="thick">
        <color indexed="8"/>
      </bottom>
      <diagonal/>
    </border>
    <border>
      <left/>
      <right style="thick">
        <color indexed="8"/>
      </right>
      <top style="thick">
        <color indexed="8"/>
      </top>
      <bottom/>
      <diagonal/>
    </border>
    <border>
      <left/>
      <right/>
      <top style="thin">
        <color indexed="8"/>
      </top>
      <bottom/>
      <diagonal/>
    </border>
    <border>
      <left/>
      <right/>
      <top style="thick">
        <color indexed="64"/>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style="thin">
        <color indexed="8"/>
      </top>
      <bottom style="thick">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ck">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ck">
        <color indexed="8"/>
      </bottom>
      <diagonal/>
    </border>
    <border>
      <left style="thick">
        <color indexed="64"/>
      </left>
      <right/>
      <top style="thin">
        <color indexed="64"/>
      </top>
      <bottom style="thin">
        <color indexed="64"/>
      </bottom>
      <diagonal/>
    </border>
    <border>
      <left/>
      <right style="thick">
        <color indexed="8"/>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8"/>
      </left>
      <right/>
      <top style="thin">
        <color indexed="8"/>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style="double">
        <color indexed="8"/>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double">
        <color indexed="8"/>
      </bottom>
      <diagonal/>
    </border>
    <border>
      <left style="thin">
        <color indexed="64"/>
      </left>
      <right style="thin">
        <color indexed="8"/>
      </right>
      <top style="thin">
        <color indexed="64"/>
      </top>
      <bottom/>
      <diagonal/>
    </border>
    <border>
      <left style="thin">
        <color indexed="8"/>
      </left>
      <right style="thin">
        <color indexed="64"/>
      </right>
      <top style="thin">
        <color indexed="8"/>
      </top>
      <bottom style="thin">
        <color indexed="8"/>
      </bottom>
      <diagonal/>
    </border>
    <border>
      <left/>
      <right/>
      <top style="thick">
        <color indexed="8"/>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right/>
      <top style="thick">
        <color indexed="8"/>
      </top>
      <bottom style="thin">
        <color indexed="8"/>
      </bottom>
      <diagonal/>
    </border>
    <border>
      <left style="thick">
        <color indexed="8"/>
      </left>
      <right/>
      <top/>
      <bottom style="thick">
        <color indexed="8"/>
      </bottom>
      <diagonal/>
    </border>
    <border>
      <left/>
      <right style="thick">
        <color indexed="8"/>
      </right>
      <top/>
      <bottom style="thick">
        <color indexed="8"/>
      </bottom>
      <diagonal/>
    </border>
    <border>
      <left style="thick">
        <color indexed="8"/>
      </left>
      <right/>
      <top style="thin">
        <color indexed="8"/>
      </top>
      <bottom/>
      <diagonal/>
    </border>
    <border>
      <left/>
      <right style="thick">
        <color indexed="8"/>
      </right>
      <top style="thin">
        <color indexed="8"/>
      </top>
      <bottom/>
      <diagonal/>
    </border>
    <border>
      <left style="thin">
        <color indexed="8"/>
      </left>
      <right style="thin">
        <color indexed="8"/>
      </right>
      <top style="thick">
        <color indexed="8"/>
      </top>
      <bottom style="thin">
        <color indexed="8"/>
      </bottom>
      <diagonal/>
    </border>
    <border>
      <left style="thin">
        <color indexed="8"/>
      </left>
      <right style="thin">
        <color indexed="64"/>
      </right>
      <top style="thick">
        <color indexed="8"/>
      </top>
      <bottom style="thin">
        <color indexed="64"/>
      </bottom>
      <diagonal/>
    </border>
    <border>
      <left/>
      <right/>
      <top style="thin">
        <color indexed="64"/>
      </top>
      <bottom/>
      <diagonal/>
    </border>
    <border>
      <left style="medium">
        <color indexed="64"/>
      </left>
      <right/>
      <top/>
      <bottom/>
      <diagonal/>
    </border>
    <border>
      <left style="thin">
        <color indexed="64"/>
      </left>
      <right style="thick">
        <color indexed="8"/>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style="thick">
        <color indexed="8"/>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top/>
      <bottom/>
      <diagonal/>
    </border>
    <border>
      <left style="thin">
        <color indexed="8"/>
      </left>
      <right/>
      <top/>
      <bottom style="thin">
        <color indexed="8"/>
      </bottom>
      <diagonal/>
    </border>
    <border>
      <left style="thick">
        <color indexed="8"/>
      </left>
      <right/>
      <top/>
      <bottom style="medium">
        <color indexed="64"/>
      </bottom>
      <diagonal/>
    </border>
    <border>
      <left style="thick">
        <color indexed="8"/>
      </left>
      <right/>
      <top/>
      <bottom style="thin">
        <color indexed="8"/>
      </bottom>
      <diagonal/>
    </border>
    <border>
      <left/>
      <right/>
      <top style="thin">
        <color indexed="64"/>
      </top>
      <bottom style="thick">
        <color indexed="8"/>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8"/>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n">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8"/>
      </left>
      <right style="thin">
        <color indexed="8"/>
      </right>
      <top style="thin">
        <color indexed="8"/>
      </top>
      <bottom style="double">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ck">
        <color indexed="64"/>
      </bottom>
      <diagonal/>
    </border>
    <border>
      <left/>
      <right style="thick">
        <color indexed="64"/>
      </right>
      <top style="thick">
        <color indexed="64"/>
      </top>
      <bottom style="thin">
        <color indexed="64"/>
      </bottom>
      <diagonal/>
    </border>
  </borders>
  <cellStyleXfs count="39">
    <xf numFmtId="0" fontId="0" fillId="0" borderId="0"/>
    <xf numFmtId="166" fontId="2" fillId="0" borderId="0" applyFont="0" applyFill="0" applyBorder="0" applyAlignment="0" applyProtection="0"/>
    <xf numFmtId="166" fontId="13" fillId="0" borderId="0" applyFont="0" applyFill="0" applyBorder="0" applyAlignment="0" applyProtection="0"/>
    <xf numFmtId="166" fontId="2" fillId="0" borderId="0" applyFont="0" applyFill="0" applyBorder="0" applyAlignment="0" applyProtection="0"/>
    <xf numFmtId="166" fontId="102" fillId="0" borderId="0" applyFont="0" applyFill="0" applyBorder="0" applyAlignment="0" applyProtection="0"/>
    <xf numFmtId="165" fontId="2" fillId="0" borderId="0" applyFont="0" applyFill="0" applyBorder="0" applyAlignment="0" applyProtection="0"/>
    <xf numFmtId="165" fontId="13" fillId="0" borderId="0" applyFont="0" applyFill="0" applyBorder="0" applyAlignment="0" applyProtection="0"/>
    <xf numFmtId="165" fontId="2" fillId="0" borderId="0" applyFont="0" applyFill="0" applyBorder="0" applyAlignment="0" applyProtection="0"/>
    <xf numFmtId="165" fontId="102" fillId="0" borderId="0" applyFont="0" applyFill="0" applyBorder="0" applyAlignment="0" applyProtection="0"/>
    <xf numFmtId="0" fontId="35"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3" fillId="0" borderId="0"/>
    <xf numFmtId="0" fontId="2" fillId="0" borderId="0"/>
    <xf numFmtId="0" fontId="13" fillId="0" borderId="0"/>
    <xf numFmtId="0" fontId="2" fillId="0" borderId="0"/>
    <xf numFmtId="0" fontId="2" fillId="0" borderId="0"/>
    <xf numFmtId="0" fontId="67" fillId="0" borderId="0"/>
    <xf numFmtId="0" fontId="67" fillId="0" borderId="0" applyFill="0" applyAlignment="0" applyProtection="0"/>
    <xf numFmtId="0" fontId="43" fillId="0" borderId="0"/>
    <xf numFmtId="0" fontId="43" fillId="0" borderId="0"/>
    <xf numFmtId="0" fontId="23" fillId="0" borderId="0"/>
    <xf numFmtId="9" fontId="13" fillId="0" borderId="0" applyFont="0" applyFill="0" applyBorder="0" applyAlignment="0" applyProtection="0"/>
    <xf numFmtId="9" fontId="2" fillId="0" borderId="0" applyFont="0" applyFill="0" applyBorder="0" applyAlignment="0" applyProtection="0"/>
    <xf numFmtId="9" fontId="102"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268">
    <xf numFmtId="0" fontId="0" fillId="0" borderId="0" xfId="0"/>
    <xf numFmtId="0" fontId="2" fillId="0" borderId="0" xfId="0" applyFont="1" applyProtection="1"/>
    <xf numFmtId="0" fontId="4" fillId="0" borderId="0" xfId="0" applyFont="1" applyProtection="1"/>
    <xf numFmtId="0" fontId="10" fillId="0" borderId="0" xfId="0" applyFont="1" applyProtection="1"/>
    <xf numFmtId="0" fontId="11" fillId="0" borderId="0" xfId="0" applyFont="1" applyProtection="1"/>
    <xf numFmtId="0" fontId="13" fillId="0" borderId="0" xfId="0" applyFont="1" applyProtection="1"/>
    <xf numFmtId="0" fontId="13" fillId="0" borderId="0" xfId="0" applyFont="1" applyAlignment="1" applyProtection="1">
      <alignment horizontal="right" vertical="top"/>
    </xf>
    <xf numFmtId="0" fontId="15" fillId="0" borderId="0" xfId="0" applyFont="1" applyAlignment="1" applyProtection="1">
      <alignment horizontal="right" vertical="top"/>
    </xf>
    <xf numFmtId="0" fontId="18" fillId="0" borderId="1" xfId="0" applyFont="1" applyBorder="1" applyProtection="1"/>
    <xf numFmtId="0" fontId="22" fillId="0" borderId="0" xfId="0" applyFont="1" applyProtection="1"/>
    <xf numFmtId="0" fontId="22" fillId="0" borderId="0" xfId="0" applyFont="1" applyAlignment="1" applyProtection="1">
      <alignment horizontal="right"/>
    </xf>
    <xf numFmtId="0" fontId="23" fillId="0" borderId="0" xfId="0" applyFont="1" applyProtection="1"/>
    <xf numFmtId="0" fontId="18" fillId="0" borderId="2" xfId="0" applyFont="1" applyBorder="1" applyProtection="1"/>
    <xf numFmtId="0" fontId="18" fillId="2" borderId="2" xfId="0" applyFont="1" applyFill="1" applyBorder="1" applyProtection="1"/>
    <xf numFmtId="0" fontId="17" fillId="0" borderId="0" xfId="0" applyFont="1" applyProtection="1"/>
    <xf numFmtId="0" fontId="26" fillId="0" borderId="0" xfId="0" applyFont="1" applyProtection="1"/>
    <xf numFmtId="0" fontId="28" fillId="0" borderId="2" xfId="0" applyFont="1" applyBorder="1" applyProtection="1">
      <protection locked="0"/>
    </xf>
    <xf numFmtId="0" fontId="28" fillId="0" borderId="1" xfId="0" applyFont="1" applyBorder="1" applyProtection="1">
      <protection locked="0"/>
    </xf>
    <xf numFmtId="0" fontId="18" fillId="0" borderId="3" xfId="0" applyFont="1" applyBorder="1" applyProtection="1"/>
    <xf numFmtId="0" fontId="21" fillId="0" borderId="0" xfId="0" applyFont="1" applyProtection="1"/>
    <xf numFmtId="0" fontId="4" fillId="0" borderId="0" xfId="0" applyFont="1" applyBorder="1" applyProtection="1"/>
    <xf numFmtId="0" fontId="3" fillId="0" borderId="0" xfId="0" applyFont="1" applyBorder="1" applyProtection="1"/>
    <xf numFmtId="0" fontId="4" fillId="0" borderId="0" xfId="0" applyFont="1" applyBorder="1" applyAlignment="1" applyProtection="1">
      <alignment horizontal="right" vertical="top"/>
    </xf>
    <xf numFmtId="0" fontId="2"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3" fillId="3" borderId="4" xfId="0" applyFont="1" applyFill="1" applyBorder="1" applyAlignment="1" applyProtection="1">
      <alignment horizontal="left" vertical="top"/>
    </xf>
    <xf numFmtId="0" fontId="3" fillId="0" borderId="5" xfId="0" applyFont="1" applyBorder="1" applyAlignment="1" applyProtection="1">
      <alignment horizontal="left" vertical="top"/>
    </xf>
    <xf numFmtId="0" fontId="3" fillId="0" borderId="5" xfId="0" applyFont="1" applyBorder="1" applyProtection="1"/>
    <xf numFmtId="0" fontId="4" fillId="0" borderId="5" xfId="0" applyFont="1" applyBorder="1" applyAlignment="1" applyProtection="1">
      <alignment horizontal="right" vertical="top"/>
    </xf>
    <xf numFmtId="0" fontId="2" fillId="0" borderId="5" xfId="0" applyFont="1" applyBorder="1" applyAlignment="1" applyProtection="1">
      <alignment horizontal="right" vertical="top"/>
    </xf>
    <xf numFmtId="0" fontId="5" fillId="0" borderId="5" xfId="0" applyFont="1" applyBorder="1" applyAlignment="1" applyProtection="1">
      <alignment horizontal="right" vertical="top"/>
    </xf>
    <xf numFmtId="0" fontId="3" fillId="0" borderId="6" xfId="0" applyFont="1" applyBorder="1" applyProtection="1"/>
    <xf numFmtId="0" fontId="7" fillId="0" borderId="7" xfId="0" applyFont="1" applyBorder="1" applyAlignment="1" applyProtection="1">
      <alignment horizontal="right" vertical="top"/>
    </xf>
    <xf numFmtId="0" fontId="19" fillId="2" borderId="0" xfId="0" applyFont="1" applyFill="1" applyBorder="1" applyProtection="1"/>
    <xf numFmtId="0" fontId="4" fillId="0" borderId="8" xfId="0" applyFont="1" applyBorder="1" applyProtection="1"/>
    <xf numFmtId="0" fontId="7" fillId="0" borderId="0" xfId="0" applyFont="1" applyBorder="1" applyAlignment="1" applyProtection="1">
      <alignment horizontal="right" vertical="top"/>
    </xf>
    <xf numFmtId="167" fontId="16" fillId="0" borderId="6" xfId="0" applyNumberFormat="1" applyFont="1" applyBorder="1" applyAlignment="1" applyProtection="1">
      <alignment horizontal="centerContinuous"/>
    </xf>
    <xf numFmtId="167" fontId="16" fillId="0" borderId="0" xfId="0" applyNumberFormat="1" applyFont="1" applyBorder="1" applyAlignment="1" applyProtection="1">
      <alignment horizontal="centerContinuous"/>
    </xf>
    <xf numFmtId="0" fontId="34" fillId="0" borderId="9" xfId="0" applyFont="1" applyBorder="1" applyAlignment="1" applyProtection="1">
      <alignment horizontal="right" vertical="top"/>
    </xf>
    <xf numFmtId="0" fontId="34" fillId="0" borderId="7" xfId="0" applyFont="1" applyBorder="1" applyAlignment="1" applyProtection="1">
      <alignment horizontal="right" vertical="top"/>
    </xf>
    <xf numFmtId="0" fontId="33" fillId="0" borderId="7" xfId="0" applyFont="1" applyBorder="1" applyAlignment="1" applyProtection="1">
      <alignment horizontal="right" vertical="top"/>
    </xf>
    <xf numFmtId="0" fontId="13" fillId="0" borderId="5" xfId="0" applyFont="1" applyBorder="1" applyProtection="1"/>
    <xf numFmtId="0" fontId="18" fillId="2" borderId="0" xfId="0" applyFont="1" applyFill="1" applyBorder="1" applyProtection="1"/>
    <xf numFmtId="0" fontId="25" fillId="2" borderId="0" xfId="0" applyFont="1" applyFill="1" applyBorder="1" applyProtection="1"/>
    <xf numFmtId="0" fontId="34" fillId="0" borderId="0" xfId="0" applyFont="1" applyBorder="1" applyAlignment="1" applyProtection="1">
      <alignment horizontal="right" vertical="top"/>
    </xf>
    <xf numFmtId="0" fontId="33" fillId="0" borderId="0" xfId="0" applyFont="1" applyBorder="1" applyAlignment="1" applyProtection="1">
      <alignment horizontal="right" vertical="top"/>
    </xf>
    <xf numFmtId="0" fontId="34" fillId="0" borderId="5" xfId="0" applyFont="1" applyBorder="1" applyAlignment="1" applyProtection="1">
      <alignment horizontal="right" vertical="top"/>
    </xf>
    <xf numFmtId="0" fontId="14" fillId="0" borderId="5" xfId="0" applyFont="1" applyBorder="1" applyAlignment="1" applyProtection="1">
      <alignment horizontal="right" vertical="top"/>
    </xf>
    <xf numFmtId="0" fontId="13" fillId="0" borderId="0" xfId="0" applyFont="1" applyBorder="1" applyAlignment="1" applyProtection="1">
      <alignment horizontal="right" vertical="top"/>
    </xf>
    <xf numFmtId="0" fontId="18" fillId="0" borderId="0" xfId="0" applyFont="1" applyFill="1" applyBorder="1" applyProtection="1"/>
    <xf numFmtId="0" fontId="7" fillId="0" borderId="7" xfId="0" applyFont="1" applyFill="1" applyBorder="1" applyAlignment="1" applyProtection="1">
      <alignment horizontal="right" vertical="top"/>
    </xf>
    <xf numFmtId="0" fontId="33" fillId="0" borderId="7" xfId="0" applyFont="1" applyFill="1" applyBorder="1" applyAlignment="1" applyProtection="1">
      <alignment horizontal="right" vertical="top"/>
    </xf>
    <xf numFmtId="0" fontId="3" fillId="3" borderId="5" xfId="0" applyFont="1" applyFill="1" applyBorder="1" applyAlignment="1" applyProtection="1">
      <alignment horizontal="left" vertical="top"/>
    </xf>
    <xf numFmtId="0" fontId="13" fillId="0" borderId="0" xfId="0" applyFont="1" applyBorder="1" applyProtection="1"/>
    <xf numFmtId="0" fontId="18" fillId="2" borderId="5" xfId="0" applyFont="1" applyFill="1" applyBorder="1" applyProtection="1"/>
    <xf numFmtId="0" fontId="3" fillId="0" borderId="9" xfId="0" applyFont="1" applyBorder="1" applyProtection="1"/>
    <xf numFmtId="0" fontId="7" fillId="0" borderId="0" xfId="0" applyFont="1" applyFill="1" applyBorder="1" applyAlignment="1" applyProtection="1">
      <alignment horizontal="right" vertical="top"/>
    </xf>
    <xf numFmtId="0" fontId="33" fillId="0" borderId="0" xfId="0" applyFont="1" applyFill="1" applyBorder="1" applyAlignment="1" applyProtection="1">
      <alignment horizontal="right" vertical="top"/>
    </xf>
    <xf numFmtId="0" fontId="18" fillId="0" borderId="5" xfId="0" applyFont="1" applyBorder="1" applyProtection="1"/>
    <xf numFmtId="0" fontId="18" fillId="0" borderId="0" xfId="0" applyFont="1" applyBorder="1" applyProtection="1"/>
    <xf numFmtId="0" fontId="19" fillId="4" borderId="0" xfId="0" applyFont="1" applyFill="1" applyBorder="1" applyAlignment="1" applyProtection="1">
      <alignment horizontal="center"/>
    </xf>
    <xf numFmtId="0" fontId="13" fillId="2" borderId="0" xfId="0" applyFont="1" applyFill="1" applyBorder="1" applyProtection="1"/>
    <xf numFmtId="0" fontId="12" fillId="0" borderId="0" xfId="0" applyFont="1" applyBorder="1" applyProtection="1"/>
    <xf numFmtId="0" fontId="12" fillId="0" borderId="0" xfId="0" applyFont="1" applyBorder="1" applyAlignment="1" applyProtection="1">
      <alignment horizontal="right" vertical="top"/>
    </xf>
    <xf numFmtId="0" fontId="18" fillId="0" borderId="0" xfId="0" applyFont="1" applyBorder="1" applyAlignment="1" applyProtection="1">
      <alignment horizontal="right" vertical="top"/>
    </xf>
    <xf numFmtId="0" fontId="16" fillId="0" borderId="0" xfId="0" applyFont="1" applyBorder="1" applyAlignment="1" applyProtection="1">
      <alignment horizontal="right" vertical="top"/>
    </xf>
    <xf numFmtId="37" fontId="25" fillId="2" borderId="0" xfId="0" applyNumberFormat="1" applyFont="1" applyFill="1" applyBorder="1" applyProtection="1"/>
    <xf numFmtId="0" fontId="13" fillId="2" borderId="10" xfId="0" applyFont="1" applyFill="1" applyBorder="1" applyAlignment="1" applyProtection="1">
      <alignment horizontal="centerContinuous" wrapText="1"/>
    </xf>
    <xf numFmtId="0" fontId="13" fillId="2" borderId="0" xfId="0" applyFont="1" applyFill="1" applyBorder="1" applyAlignment="1" applyProtection="1">
      <alignment horizontal="centerContinuous" wrapText="1"/>
    </xf>
    <xf numFmtId="0" fontId="18" fillId="0" borderId="8" xfId="0" applyFont="1" applyBorder="1" applyProtection="1"/>
    <xf numFmtId="0" fontId="0" fillId="0" borderId="0" xfId="0" applyFill="1"/>
    <xf numFmtId="167" fontId="16" fillId="0" borderId="0" xfId="0" applyNumberFormat="1" applyFont="1" applyBorder="1" applyAlignment="1" applyProtection="1">
      <alignment horizontal="left"/>
    </xf>
    <xf numFmtId="167" fontId="16" fillId="0" borderId="0" xfId="0" applyNumberFormat="1" applyFont="1" applyBorder="1" applyAlignment="1" applyProtection="1">
      <alignment horizontal="center"/>
    </xf>
    <xf numFmtId="0" fontId="21" fillId="0" borderId="0" xfId="0" applyFont="1" applyAlignment="1">
      <alignment horizontal="center"/>
    </xf>
    <xf numFmtId="0" fontId="37" fillId="0" borderId="0" xfId="0" applyFont="1" applyAlignment="1">
      <alignment horizontal="center"/>
    </xf>
    <xf numFmtId="0" fontId="19" fillId="0" borderId="5" xfId="0" applyFont="1" applyBorder="1" applyAlignment="1" applyProtection="1">
      <alignment horizontal="center" vertical="top"/>
    </xf>
    <xf numFmtId="0" fontId="19" fillId="0" borderId="0" xfId="0" applyFont="1" applyBorder="1" applyAlignment="1" applyProtection="1">
      <alignment horizontal="center" vertical="top"/>
    </xf>
    <xf numFmtId="0" fontId="38" fillId="0" borderId="0" xfId="0" applyFont="1" applyBorder="1" applyAlignment="1" applyProtection="1">
      <alignment horizontal="center" vertical="top"/>
    </xf>
    <xf numFmtId="0" fontId="39" fillId="0" borderId="0" xfId="0" applyFont="1" applyBorder="1" applyAlignment="1" applyProtection="1">
      <alignment horizontal="center" vertical="top"/>
    </xf>
    <xf numFmtId="0" fontId="19" fillId="0" borderId="0" xfId="0" applyFont="1" applyBorder="1" applyAlignment="1" applyProtection="1">
      <alignment horizontal="center"/>
    </xf>
    <xf numFmtId="0" fontId="21" fillId="0" borderId="5" xfId="0" applyFont="1" applyBorder="1" applyProtection="1"/>
    <xf numFmtId="0" fontId="13" fillId="5" borderId="0" xfId="0" applyFont="1" applyFill="1" applyBorder="1" applyProtection="1"/>
    <xf numFmtId="0" fontId="0" fillId="0" borderId="11" xfId="0" applyBorder="1"/>
    <xf numFmtId="0" fontId="19" fillId="6" borderId="0" xfId="0" applyFont="1" applyFill="1" applyBorder="1" applyAlignment="1" applyProtection="1">
      <alignment horizontal="center"/>
    </xf>
    <xf numFmtId="0" fontId="28" fillId="0" borderId="0" xfId="0" applyFont="1" applyBorder="1" applyProtection="1">
      <protection locked="0"/>
    </xf>
    <xf numFmtId="0" fontId="43" fillId="7" borderId="0" xfId="21" applyFill="1"/>
    <xf numFmtId="0" fontId="13" fillId="7" borderId="0" xfId="21" applyFont="1" applyFill="1" applyProtection="1"/>
    <xf numFmtId="0" fontId="13" fillId="7" borderId="0" xfId="21" applyFont="1" applyFill="1" applyAlignment="1" applyProtection="1">
      <alignment horizontal="center"/>
    </xf>
    <xf numFmtId="37" fontId="13" fillId="7" borderId="0" xfId="21" applyNumberFormat="1" applyFont="1" applyFill="1" applyProtection="1"/>
    <xf numFmtId="0" fontId="43" fillId="0" borderId="0" xfId="21"/>
    <xf numFmtId="0" fontId="43" fillId="7" borderId="0" xfId="21" applyFill="1" applyBorder="1"/>
    <xf numFmtId="0" fontId="13" fillId="7" borderId="5" xfId="21" applyFont="1" applyFill="1" applyBorder="1" applyProtection="1"/>
    <xf numFmtId="0" fontId="13" fillId="7" borderId="0" xfId="21" applyFont="1" applyFill="1" applyBorder="1" applyProtection="1"/>
    <xf numFmtId="0" fontId="23" fillId="7" borderId="0" xfId="21" applyFont="1" applyFill="1" applyProtection="1"/>
    <xf numFmtId="0" fontId="46" fillId="5" borderId="0" xfId="21" applyFont="1" applyFill="1" applyBorder="1" applyProtection="1"/>
    <xf numFmtId="37" fontId="47" fillId="5" borderId="0" xfId="21" applyNumberFormat="1" applyFont="1" applyFill="1" applyBorder="1" applyProtection="1"/>
    <xf numFmtId="0" fontId="42" fillId="5" borderId="0" xfId="0" applyFont="1" applyFill="1" applyBorder="1" applyAlignment="1" applyProtection="1">
      <alignment horizontal="left"/>
    </xf>
    <xf numFmtId="37" fontId="49" fillId="0" borderId="0" xfId="21" applyNumberFormat="1" applyFont="1"/>
    <xf numFmtId="0" fontId="19" fillId="5" borderId="0" xfId="0" applyFont="1" applyFill="1" applyBorder="1" applyProtection="1"/>
    <xf numFmtId="0" fontId="18" fillId="5" borderId="0" xfId="0" applyFont="1" applyFill="1" applyBorder="1" applyProtection="1"/>
    <xf numFmtId="0" fontId="24" fillId="5" borderId="0" xfId="0" applyFont="1" applyFill="1" applyBorder="1" applyAlignment="1" applyProtection="1">
      <alignment horizontal="right"/>
    </xf>
    <xf numFmtId="0" fontId="0" fillId="7" borderId="0" xfId="0" applyFill="1" applyBorder="1"/>
    <xf numFmtId="0" fontId="1" fillId="0" borderId="5" xfId="0" applyFont="1" applyBorder="1" applyAlignment="1" applyProtection="1">
      <alignment horizontal="right" vertical="top"/>
    </xf>
    <xf numFmtId="0" fontId="1" fillId="0" borderId="0" xfId="0" applyFont="1" applyBorder="1" applyAlignment="1" applyProtection="1">
      <alignment horizontal="right" vertical="top"/>
    </xf>
    <xf numFmtId="0" fontId="53" fillId="0" borderId="0" xfId="0" applyFont="1"/>
    <xf numFmtId="0" fontId="19" fillId="8" borderId="0" xfId="0" applyFont="1" applyFill="1" applyBorder="1" applyProtection="1"/>
    <xf numFmtId="0" fontId="21" fillId="8" borderId="0" xfId="0" applyFont="1" applyFill="1" applyBorder="1" applyProtection="1"/>
    <xf numFmtId="0" fontId="17" fillId="9" borderId="12" xfId="0" applyFont="1" applyFill="1" applyBorder="1" applyProtection="1"/>
    <xf numFmtId="0" fontId="17" fillId="9" borderId="13" xfId="0" applyFont="1" applyFill="1" applyBorder="1" applyProtection="1"/>
    <xf numFmtId="0" fontId="8" fillId="9" borderId="13" xfId="0" applyFont="1" applyFill="1" applyBorder="1" applyProtection="1"/>
    <xf numFmtId="0" fontId="4" fillId="9" borderId="13" xfId="0" applyFont="1" applyFill="1" applyBorder="1" applyProtection="1"/>
    <xf numFmtId="0" fontId="7" fillId="9" borderId="13" xfId="0" applyFont="1" applyFill="1" applyBorder="1" applyAlignment="1" applyProtection="1">
      <alignment horizontal="right"/>
    </xf>
    <xf numFmtId="0" fontId="8" fillId="9" borderId="14" xfId="0" applyFont="1" applyFill="1" applyBorder="1" applyProtection="1"/>
    <xf numFmtId="0" fontId="4" fillId="9" borderId="15" xfId="0" applyFont="1" applyFill="1" applyBorder="1" applyAlignment="1" applyProtection="1">
      <alignment horizontal="center"/>
    </xf>
    <xf numFmtId="0" fontId="18" fillId="8" borderId="0" xfId="0" applyFont="1" applyFill="1" applyBorder="1" applyProtection="1"/>
    <xf numFmtId="0" fontId="12" fillId="0" borderId="5" xfId="0" applyFont="1" applyBorder="1" applyProtection="1"/>
    <xf numFmtId="0" fontId="16" fillId="0" borderId="5" xfId="0" applyFont="1" applyBorder="1" applyAlignment="1" applyProtection="1">
      <alignment horizontal="right" vertical="top"/>
    </xf>
    <xf numFmtId="0" fontId="7" fillId="9" borderId="14" xfId="0" applyFont="1" applyFill="1" applyBorder="1" applyAlignment="1" applyProtection="1">
      <alignment horizontal="right"/>
    </xf>
    <xf numFmtId="0" fontId="24" fillId="8" borderId="0" xfId="0" applyFont="1" applyFill="1" applyBorder="1" applyAlignment="1" applyProtection="1">
      <alignment horizontal="right"/>
    </xf>
    <xf numFmtId="0" fontId="25" fillId="8" borderId="0" xfId="0" applyFont="1" applyFill="1" applyBorder="1" applyProtection="1"/>
    <xf numFmtId="0" fontId="19" fillId="6" borderId="0" xfId="0" applyFont="1" applyFill="1" applyBorder="1" applyAlignment="1" applyProtection="1">
      <alignment horizontal="center" vertical="center"/>
    </xf>
    <xf numFmtId="0" fontId="19" fillId="9" borderId="0" xfId="0" applyFont="1" applyFill="1" applyBorder="1" applyAlignment="1" applyProtection="1">
      <alignment horizontal="center"/>
    </xf>
    <xf numFmtId="0" fontId="13" fillId="8" borderId="0" xfId="0" applyFont="1" applyFill="1" applyBorder="1" applyProtection="1"/>
    <xf numFmtId="0" fontId="18" fillId="6" borderId="13" xfId="0" applyFont="1" applyFill="1" applyBorder="1" applyProtection="1"/>
    <xf numFmtId="0" fontId="28" fillId="8" borderId="1" xfId="0" applyFont="1" applyFill="1" applyBorder="1" applyProtection="1">
      <protection locked="0"/>
    </xf>
    <xf numFmtId="0" fontId="17" fillId="6" borderId="12" xfId="0" applyFont="1" applyFill="1" applyBorder="1" applyProtection="1"/>
    <xf numFmtId="0" fontId="17" fillId="6" borderId="13" xfId="0" applyFont="1" applyFill="1" applyBorder="1" applyProtection="1"/>
    <xf numFmtId="0" fontId="8" fillId="6" borderId="13" xfId="0" applyFont="1" applyFill="1" applyBorder="1" applyProtection="1"/>
    <xf numFmtId="0" fontId="4" fillId="6" borderId="13" xfId="0" applyFont="1" applyFill="1" applyBorder="1" applyProtection="1"/>
    <xf numFmtId="0" fontId="38" fillId="6" borderId="13" xfId="0" applyFont="1" applyFill="1" applyBorder="1" applyAlignment="1" applyProtection="1">
      <alignment horizontal="center"/>
    </xf>
    <xf numFmtId="0" fontId="7" fillId="6" borderId="13" xfId="0" applyFont="1" applyFill="1" applyBorder="1" applyAlignment="1" applyProtection="1">
      <alignment horizontal="right"/>
    </xf>
    <xf numFmtId="0" fontId="7" fillId="6" borderId="14" xfId="0" applyFont="1" applyFill="1" applyBorder="1" applyAlignment="1" applyProtection="1">
      <alignment horizontal="right"/>
    </xf>
    <xf numFmtId="0" fontId="19" fillId="9" borderId="0" xfId="21" applyFont="1" applyFill="1" applyBorder="1" applyAlignment="1" applyProtection="1">
      <alignment horizontal="center"/>
    </xf>
    <xf numFmtId="0" fontId="18" fillId="9" borderId="1" xfId="0" applyFont="1" applyFill="1" applyBorder="1" applyAlignment="1" applyProtection="1">
      <alignment horizontal="centerContinuous" vertical="center"/>
    </xf>
    <xf numFmtId="0" fontId="19" fillId="0" borderId="0" xfId="0" applyFont="1" applyAlignment="1">
      <alignment horizontal="center"/>
    </xf>
    <xf numFmtId="0" fontId="19" fillId="10" borderId="0" xfId="0" applyFont="1" applyFill="1" applyBorder="1" applyAlignment="1" applyProtection="1">
      <alignment horizontal="center"/>
    </xf>
    <xf numFmtId="0" fontId="24" fillId="0" borderId="0" xfId="0" applyFont="1" applyAlignment="1">
      <alignment horizontal="right"/>
    </xf>
    <xf numFmtId="0" fontId="4" fillId="9" borderId="16" xfId="0" applyFont="1" applyFill="1" applyBorder="1" applyAlignment="1" applyProtection="1">
      <alignment horizontal="center"/>
    </xf>
    <xf numFmtId="0" fontId="18" fillId="10" borderId="0" xfId="0" applyFont="1" applyFill="1" applyBorder="1" applyAlignment="1" applyProtection="1">
      <alignment vertical="top" wrapText="1"/>
    </xf>
    <xf numFmtId="0" fontId="18" fillId="10" borderId="0" xfId="0" applyFont="1" applyFill="1" applyBorder="1" applyAlignment="1" applyProtection="1">
      <alignment horizontal="center" vertical="top" wrapText="1"/>
    </xf>
    <xf numFmtId="0" fontId="18" fillId="10" borderId="0" xfId="0" applyFont="1" applyFill="1" applyBorder="1" applyAlignment="1" applyProtection="1">
      <alignment horizontal="centerContinuous" vertical="top" wrapText="1"/>
    </xf>
    <xf numFmtId="0" fontId="57" fillId="7" borderId="17" xfId="0" applyFont="1" applyFill="1" applyBorder="1" applyAlignment="1" applyProtection="1">
      <alignment horizontal="center"/>
      <protection locked="0"/>
    </xf>
    <xf numFmtId="0" fontId="28" fillId="0" borderId="18" xfId="0" applyFont="1" applyBorder="1" applyAlignment="1" applyProtection="1">
      <alignment horizontal="center"/>
      <protection locked="0"/>
    </xf>
    <xf numFmtId="3" fontId="28" fillId="0" borderId="18" xfId="0" applyNumberFormat="1" applyFont="1" applyBorder="1" applyAlignment="1" applyProtection="1">
      <alignment horizontal="center"/>
      <protection locked="0"/>
    </xf>
    <xf numFmtId="0" fontId="28" fillId="0" borderId="17" xfId="0" applyFont="1" applyBorder="1" applyAlignment="1" applyProtection="1">
      <alignment horizontal="center"/>
      <protection locked="0"/>
    </xf>
    <xf numFmtId="3" fontId="28" fillId="0" borderId="17" xfId="0" applyNumberFormat="1" applyFont="1" applyBorder="1" applyAlignment="1" applyProtection="1">
      <alignment horizontal="center"/>
      <protection locked="0"/>
    </xf>
    <xf numFmtId="37" fontId="16" fillId="0" borderId="19" xfId="0" applyNumberFormat="1" applyFont="1" applyBorder="1" applyProtection="1"/>
    <xf numFmtId="37" fontId="16" fillId="11" borderId="0" xfId="0" applyNumberFormat="1" applyFont="1" applyFill="1" applyBorder="1" applyProtection="1"/>
    <xf numFmtId="37" fontId="57" fillId="0" borderId="19" xfId="0" applyNumberFormat="1" applyFont="1" applyBorder="1" applyProtection="1">
      <protection locked="0"/>
    </xf>
    <xf numFmtId="37" fontId="57" fillId="0" borderId="2" xfId="0" applyNumberFormat="1" applyFont="1" applyBorder="1" applyProtection="1">
      <protection locked="0"/>
    </xf>
    <xf numFmtId="37" fontId="59" fillId="0" borderId="1" xfId="0" applyNumberFormat="1" applyFont="1" applyBorder="1" applyProtection="1"/>
    <xf numFmtId="37" fontId="16" fillId="11" borderId="1" xfId="0" applyNumberFormat="1" applyFont="1" applyFill="1" applyBorder="1" applyProtection="1"/>
    <xf numFmtId="37" fontId="59" fillId="0" borderId="20" xfId="0" applyNumberFormat="1" applyFont="1" applyBorder="1" applyProtection="1"/>
    <xf numFmtId="37" fontId="16" fillId="11" borderId="20" xfId="0" applyNumberFormat="1" applyFont="1" applyFill="1" applyBorder="1" applyProtection="1"/>
    <xf numFmtId="37" fontId="16" fillId="0" borderId="2" xfId="0" applyNumberFormat="1" applyFont="1" applyBorder="1" applyProtection="1"/>
    <xf numFmtId="37" fontId="59" fillId="11" borderId="20" xfId="0" applyNumberFormat="1" applyFont="1" applyFill="1" applyBorder="1" applyProtection="1"/>
    <xf numFmtId="0" fontId="18" fillId="6" borderId="13" xfId="0" applyFont="1" applyFill="1" applyBorder="1" applyAlignment="1" applyProtection="1">
      <alignment horizontal="right"/>
    </xf>
    <xf numFmtId="0" fontId="18" fillId="9" borderId="13" xfId="0" applyFont="1" applyFill="1" applyBorder="1" applyAlignment="1" applyProtection="1">
      <alignment horizontal="right"/>
    </xf>
    <xf numFmtId="0" fontId="54" fillId="0" borderId="17" xfId="0" applyFont="1" applyBorder="1" applyProtection="1">
      <protection locked="0"/>
    </xf>
    <xf numFmtId="0" fontId="18" fillId="0" borderId="0" xfId="0" applyFont="1" applyAlignment="1">
      <alignment horizontal="right" vertical="center"/>
    </xf>
    <xf numFmtId="167" fontId="16" fillId="0" borderId="0" xfId="0" applyNumberFormat="1" applyFont="1" applyBorder="1" applyAlignment="1" applyProtection="1">
      <alignment horizontal="right" vertical="center"/>
    </xf>
    <xf numFmtId="167" fontId="18" fillId="0" borderId="0" xfId="0" applyNumberFormat="1" applyFont="1" applyBorder="1" applyAlignment="1" applyProtection="1">
      <alignment horizontal="right" vertical="center"/>
    </xf>
    <xf numFmtId="0" fontId="18" fillId="0" borderId="0" xfId="0" applyFont="1" applyBorder="1" applyAlignment="1" applyProtection="1">
      <alignment horizontal="right" vertical="center"/>
    </xf>
    <xf numFmtId="0" fontId="23" fillId="0" borderId="0" xfId="0" applyFont="1" applyAlignment="1">
      <alignment horizontal="centerContinuous" vertical="center"/>
    </xf>
    <xf numFmtId="0" fontId="0" fillId="0" borderId="21" xfId="0" applyBorder="1"/>
    <xf numFmtId="0" fontId="53" fillId="0" borderId="0" xfId="0" applyFont="1" applyProtection="1"/>
    <xf numFmtId="0" fontId="4" fillId="9" borderId="18" xfId="0" applyFont="1" applyFill="1" applyBorder="1" applyAlignment="1" applyProtection="1">
      <alignment horizontal="center"/>
    </xf>
    <xf numFmtId="164" fontId="0" fillId="0" borderId="0" xfId="0" applyNumberFormat="1"/>
    <xf numFmtId="0" fontId="2" fillId="0" borderId="0" xfId="0" applyFont="1" applyFill="1" applyProtection="1"/>
    <xf numFmtId="0" fontId="66" fillId="7" borderId="0" xfId="20" applyFont="1" applyFill="1" applyBorder="1"/>
    <xf numFmtId="0" fontId="19" fillId="11" borderId="22" xfId="20" applyFont="1" applyFill="1" applyBorder="1"/>
    <xf numFmtId="0" fontId="19" fillId="11" borderId="22" xfId="20" applyFont="1" applyFill="1" applyBorder="1" applyAlignment="1">
      <alignment horizontal="center"/>
    </xf>
    <xf numFmtId="0" fontId="19" fillId="11" borderId="23" xfId="20" applyFont="1" applyFill="1" applyBorder="1"/>
    <xf numFmtId="0" fontId="19" fillId="11" borderId="24" xfId="20" applyFont="1" applyFill="1" applyBorder="1"/>
    <xf numFmtId="0" fontId="19" fillId="11" borderId="25" xfId="20" applyFont="1" applyFill="1" applyBorder="1" applyAlignment="1">
      <alignment horizontal="center"/>
    </xf>
    <xf numFmtId="0" fontId="19" fillId="10" borderId="0" xfId="0" applyFont="1" applyFill="1" applyBorder="1" applyProtection="1"/>
    <xf numFmtId="0" fontId="72" fillId="0" borderId="0" xfId="0" applyFont="1"/>
    <xf numFmtId="0" fontId="16" fillId="0" borderId="26" xfId="0" applyFont="1" applyBorder="1" applyAlignment="1" applyProtection="1">
      <alignment horizontal="right" vertical="center"/>
    </xf>
    <xf numFmtId="0" fontId="3" fillId="7" borderId="5" xfId="0" applyFont="1" applyFill="1" applyBorder="1" applyAlignment="1" applyProtection="1">
      <alignment horizontal="left" vertical="top"/>
    </xf>
    <xf numFmtId="0" fontId="3" fillId="7" borderId="5" xfId="0" applyFont="1" applyFill="1" applyBorder="1" applyProtection="1"/>
    <xf numFmtId="0" fontId="5" fillId="7" borderId="5" xfId="0" applyFont="1" applyFill="1" applyBorder="1" applyAlignment="1" applyProtection="1">
      <alignment horizontal="right" vertical="top"/>
    </xf>
    <xf numFmtId="0" fontId="34" fillId="7" borderId="5" xfId="0" applyFont="1" applyFill="1" applyBorder="1" applyAlignment="1" applyProtection="1">
      <alignment horizontal="right" vertical="top"/>
    </xf>
    <xf numFmtId="0" fontId="3" fillId="7" borderId="6" xfId="0" applyFont="1" applyFill="1" applyBorder="1" applyProtection="1"/>
    <xf numFmtId="0" fontId="3" fillId="7" borderId="0" xfId="0" applyFont="1" applyFill="1" applyBorder="1" applyProtection="1"/>
    <xf numFmtId="0" fontId="4" fillId="7" borderId="0" xfId="0" applyFont="1" applyFill="1" applyBorder="1" applyAlignment="1" applyProtection="1">
      <alignment horizontal="right" vertical="top"/>
    </xf>
    <xf numFmtId="0" fontId="6" fillId="7" borderId="0" xfId="0" applyFont="1" applyFill="1" applyBorder="1" applyAlignment="1" applyProtection="1">
      <alignment horizontal="right" vertical="top"/>
    </xf>
    <xf numFmtId="0" fontId="34" fillId="7" borderId="0" xfId="0" applyFont="1" applyFill="1" applyBorder="1" applyAlignment="1" applyProtection="1">
      <alignment horizontal="right" vertical="top"/>
    </xf>
    <xf numFmtId="0" fontId="7" fillId="7" borderId="0" xfId="0" applyFont="1" applyFill="1" applyBorder="1" applyAlignment="1" applyProtection="1">
      <alignment horizontal="right" vertical="top"/>
    </xf>
    <xf numFmtId="0" fontId="0" fillId="7" borderId="0" xfId="0" applyFill="1"/>
    <xf numFmtId="0" fontId="33" fillId="7" borderId="0" xfId="0" applyFont="1" applyFill="1" applyBorder="1" applyAlignment="1" applyProtection="1">
      <alignment horizontal="right" vertical="top"/>
    </xf>
    <xf numFmtId="0" fontId="19" fillId="11" borderId="27" xfId="20" applyFont="1" applyFill="1" applyBorder="1"/>
    <xf numFmtId="0" fontId="19" fillId="11" borderId="28" xfId="20" applyFont="1" applyFill="1" applyBorder="1" applyAlignment="1">
      <alignment horizontal="centerContinuous"/>
    </xf>
    <xf numFmtId="0" fontId="19" fillId="11" borderId="29" xfId="20" applyFont="1" applyFill="1" applyBorder="1" applyAlignment="1">
      <alignment horizontal="centerContinuous"/>
    </xf>
    <xf numFmtId="0" fontId="19" fillId="11" borderId="30" xfId="20" applyFont="1" applyFill="1" applyBorder="1" applyAlignment="1">
      <alignment horizontal="centerContinuous"/>
    </xf>
    <xf numFmtId="0" fontId="19" fillId="11" borderId="31" xfId="20" applyFont="1" applyFill="1" applyBorder="1" applyAlignment="1">
      <alignment horizontal="centerContinuous"/>
    </xf>
    <xf numFmtId="0" fontId="19" fillId="12" borderId="0" xfId="20" applyFont="1" applyFill="1" applyBorder="1"/>
    <xf numFmtId="0" fontId="36" fillId="0" borderId="0" xfId="0" applyFont="1" applyAlignment="1">
      <alignment horizontal="right" vertical="center"/>
    </xf>
    <xf numFmtId="0" fontId="36" fillId="0" borderId="0" xfId="0" applyFont="1" applyBorder="1" applyAlignment="1" applyProtection="1">
      <alignment horizontal="right" vertical="top"/>
    </xf>
    <xf numFmtId="0" fontId="18" fillId="0" borderId="0" xfId="0" applyFont="1"/>
    <xf numFmtId="0" fontId="18" fillId="0" borderId="0" xfId="0" applyFont="1" applyBorder="1" applyAlignment="1" applyProtection="1">
      <alignment horizontal="left" vertical="center"/>
    </xf>
    <xf numFmtId="167" fontId="18" fillId="0" borderId="0" xfId="0" applyNumberFormat="1" applyFont="1" applyBorder="1" applyAlignment="1" applyProtection="1">
      <alignment horizontal="center" vertical="center"/>
    </xf>
    <xf numFmtId="167" fontId="76" fillId="7" borderId="0" xfId="0" applyNumberFormat="1" applyFont="1" applyFill="1" applyBorder="1" applyAlignment="1" applyProtection="1">
      <alignment horizontal="centerContinuous" vertical="center"/>
    </xf>
    <xf numFmtId="0" fontId="76" fillId="0" borderId="0" xfId="0" applyFont="1"/>
    <xf numFmtId="0" fontId="76" fillId="7" borderId="0" xfId="0" applyFont="1" applyFill="1" applyAlignment="1">
      <alignment horizontal="centerContinuous" vertical="center"/>
    </xf>
    <xf numFmtId="0" fontId="76" fillId="7" borderId="0" xfId="0" applyFont="1" applyFill="1" applyBorder="1" applyAlignment="1" applyProtection="1">
      <alignment horizontal="right" vertical="top"/>
    </xf>
    <xf numFmtId="0" fontId="76" fillId="0" borderId="0" xfId="0" applyFont="1" applyAlignment="1">
      <alignment horizontal="right" vertical="center"/>
    </xf>
    <xf numFmtId="0" fontId="76" fillId="7" borderId="0" xfId="0" applyFont="1" applyFill="1" applyBorder="1" applyAlignment="1" applyProtection="1">
      <alignment horizontal="right" vertical="center"/>
    </xf>
    <xf numFmtId="0" fontId="76" fillId="0" borderId="0" xfId="0" applyFont="1" applyBorder="1" applyProtection="1"/>
    <xf numFmtId="0" fontId="76" fillId="0" borderId="0" xfId="0" applyFont="1" applyBorder="1" applyAlignment="1" applyProtection="1">
      <alignment horizontal="right" vertical="top"/>
    </xf>
    <xf numFmtId="0" fontId="76" fillId="0" borderId="0" xfId="0" applyFont="1" applyFill="1" applyBorder="1" applyAlignment="1" applyProtection="1">
      <alignment horizontal="right" vertical="top"/>
    </xf>
    <xf numFmtId="167" fontId="76" fillId="7" borderId="0" xfId="0" applyNumberFormat="1" applyFont="1" applyFill="1" applyBorder="1" applyAlignment="1" applyProtection="1">
      <alignment horizontal="left" vertical="center"/>
    </xf>
    <xf numFmtId="167" fontId="18" fillId="0" borderId="0" xfId="0" applyNumberFormat="1" applyFont="1" applyBorder="1" applyAlignment="1" applyProtection="1">
      <alignment horizontal="centerContinuous"/>
    </xf>
    <xf numFmtId="0" fontId="18" fillId="0" borderId="0" xfId="0" applyFont="1" applyFill="1" applyBorder="1" applyAlignment="1" applyProtection="1">
      <alignment horizontal="right" vertical="top"/>
    </xf>
    <xf numFmtId="0" fontId="18" fillId="0" borderId="7" xfId="0" applyFont="1" applyFill="1" applyBorder="1" applyAlignment="1" applyProtection="1">
      <alignment horizontal="right" vertical="top"/>
    </xf>
    <xf numFmtId="167" fontId="18" fillId="0" borderId="0" xfId="0" applyNumberFormat="1" applyFont="1" applyBorder="1" applyAlignment="1" applyProtection="1">
      <alignment horizontal="center"/>
    </xf>
    <xf numFmtId="167" fontId="18" fillId="0" borderId="21" xfId="0" applyNumberFormat="1" applyFont="1" applyBorder="1" applyAlignment="1" applyProtection="1">
      <alignment horizontal="left" vertical="center"/>
    </xf>
    <xf numFmtId="167" fontId="16" fillId="0" borderId="6" xfId="0" applyNumberFormat="1" applyFont="1" applyBorder="1" applyAlignment="1" applyProtection="1">
      <alignment horizontal="left"/>
    </xf>
    <xf numFmtId="167" fontId="16" fillId="0" borderId="6" xfId="0" applyNumberFormat="1" applyFont="1" applyBorder="1" applyAlignment="1" applyProtection="1">
      <alignment horizontal="center"/>
    </xf>
    <xf numFmtId="167" fontId="18" fillId="0" borderId="0" xfId="0" applyNumberFormat="1" applyFont="1" applyBorder="1" applyAlignment="1" applyProtection="1">
      <alignment horizontal="centerContinuous" vertical="center"/>
    </xf>
    <xf numFmtId="167" fontId="18" fillId="0" borderId="6" xfId="0" applyNumberFormat="1" applyFont="1" applyBorder="1" applyAlignment="1" applyProtection="1">
      <alignment horizontal="centerContinuous"/>
    </xf>
    <xf numFmtId="0" fontId="18" fillId="7" borderId="0" xfId="0" applyFont="1" applyFill="1" applyBorder="1" applyAlignment="1" applyProtection="1">
      <alignment horizontal="left" vertical="top"/>
    </xf>
    <xf numFmtId="0" fontId="18" fillId="7" borderId="0" xfId="0" applyFont="1" applyFill="1" applyBorder="1" applyAlignment="1" applyProtection="1">
      <alignment horizontal="right" vertical="top" wrapText="1" shrinkToFit="1"/>
    </xf>
    <xf numFmtId="0" fontId="18" fillId="7" borderId="0" xfId="20" applyFont="1" applyFill="1" applyBorder="1"/>
    <xf numFmtId="0" fontId="0" fillId="0" borderId="0" xfId="0" applyAlignment="1">
      <alignment horizontal="left" vertical="justify" wrapText="1" readingOrder="1"/>
    </xf>
    <xf numFmtId="0" fontId="33" fillId="0" borderId="7" xfId="0" applyFont="1" applyFill="1" applyBorder="1" applyAlignment="1" applyProtection="1">
      <alignment horizontal="left" vertical="justify" wrapText="1" readingOrder="1"/>
    </xf>
    <xf numFmtId="0" fontId="33" fillId="0" borderId="0" xfId="0" applyFont="1" applyBorder="1" applyAlignment="1" applyProtection="1">
      <alignment horizontal="left" vertical="justify" wrapText="1" readingOrder="1"/>
    </xf>
    <xf numFmtId="0" fontId="18" fillId="0" borderId="0" xfId="0" applyFont="1" applyFill="1" applyBorder="1" applyAlignment="1" applyProtection="1">
      <alignment horizontal="left" vertical="justify" wrapText="1" readingOrder="1"/>
    </xf>
    <xf numFmtId="0" fontId="33" fillId="0" borderId="0" xfId="0" applyFont="1" applyFill="1" applyBorder="1" applyAlignment="1" applyProtection="1">
      <alignment horizontal="left" vertical="justify" wrapText="1" readingOrder="1"/>
    </xf>
    <xf numFmtId="0" fontId="34" fillId="7" borderId="5" xfId="22" applyFont="1" applyFill="1" applyBorder="1" applyAlignment="1" applyProtection="1">
      <alignment horizontal="right" vertical="top"/>
    </xf>
    <xf numFmtId="0" fontId="34" fillId="7" borderId="0" xfId="22" applyFont="1" applyFill="1" applyBorder="1" applyAlignment="1" applyProtection="1">
      <alignment horizontal="right" vertical="top"/>
    </xf>
    <xf numFmtId="0" fontId="33" fillId="7" borderId="0" xfId="22" applyFont="1" applyFill="1" applyBorder="1" applyAlignment="1" applyProtection="1">
      <alignment horizontal="right" vertical="top"/>
    </xf>
    <xf numFmtId="0" fontId="7" fillId="9" borderId="13" xfId="22" applyFont="1" applyFill="1" applyBorder="1" applyAlignment="1" applyProtection="1">
      <alignment horizontal="right"/>
    </xf>
    <xf numFmtId="0" fontId="0" fillId="8" borderId="32" xfId="0" applyFill="1" applyBorder="1" applyProtection="1"/>
    <xf numFmtId="0" fontId="0" fillId="8" borderId="11" xfId="0" applyFill="1" applyBorder="1" applyProtection="1"/>
    <xf numFmtId="0" fontId="0" fillId="8" borderId="33" xfId="0" applyFill="1" applyBorder="1" applyProtection="1"/>
    <xf numFmtId="0" fontId="45" fillId="10" borderId="34" xfId="0" applyFont="1" applyFill="1" applyBorder="1" applyAlignment="1" applyProtection="1">
      <alignment horizontal="center"/>
    </xf>
    <xf numFmtId="0" fontId="45" fillId="10" borderId="34" xfId="0" applyFont="1" applyFill="1" applyBorder="1" applyAlignment="1" applyProtection="1">
      <alignment horizontal="center" wrapText="1"/>
    </xf>
    <xf numFmtId="0" fontId="45" fillId="11" borderId="34" xfId="0" applyFont="1" applyFill="1" applyBorder="1" applyAlignment="1" applyProtection="1">
      <alignment horizontal="center" vertical="center"/>
    </xf>
    <xf numFmtId="0" fontId="19" fillId="10" borderId="0" xfId="21" applyFont="1" applyFill="1" applyBorder="1" applyAlignment="1">
      <alignment horizontal="center"/>
    </xf>
    <xf numFmtId="0" fontId="20" fillId="10" borderId="0" xfId="21" applyFont="1" applyFill="1" applyBorder="1" applyAlignment="1" applyProtection="1">
      <alignment horizontal="center"/>
    </xf>
    <xf numFmtId="0" fontId="18" fillId="0" borderId="0" xfId="0" applyFont="1" applyBorder="1"/>
    <xf numFmtId="37" fontId="29" fillId="13" borderId="1" xfId="0" applyNumberFormat="1" applyFont="1" applyFill="1" applyBorder="1" applyProtection="1"/>
    <xf numFmtId="0" fontId="0" fillId="0" borderId="0" xfId="0" applyBorder="1"/>
    <xf numFmtId="168" fontId="19" fillId="10" borderId="0" xfId="0" applyNumberFormat="1" applyFont="1" applyFill="1" applyBorder="1" applyAlignment="1" applyProtection="1">
      <alignment horizontal="center"/>
    </xf>
    <xf numFmtId="41" fontId="79" fillId="8" borderId="0" xfId="0" applyNumberFormat="1" applyFont="1" applyFill="1" applyBorder="1" applyProtection="1"/>
    <xf numFmtId="41" fontId="79" fillId="8" borderId="0" xfId="0" applyNumberFormat="1" applyFont="1" applyFill="1" applyBorder="1" applyAlignment="1" applyProtection="1">
      <alignment horizontal="right"/>
    </xf>
    <xf numFmtId="41" fontId="80" fillId="8" borderId="0" xfId="0" applyNumberFormat="1" applyFont="1" applyFill="1" applyBorder="1" applyProtection="1"/>
    <xf numFmtId="41" fontId="13" fillId="0" borderId="0" xfId="0" applyNumberFormat="1" applyFont="1"/>
    <xf numFmtId="164" fontId="54" fillId="0" borderId="1" xfId="0" applyNumberFormat="1" applyFont="1" applyBorder="1" applyProtection="1">
      <protection locked="0"/>
    </xf>
    <xf numFmtId="164" fontId="54" fillId="0" borderId="35" xfId="0" applyNumberFormat="1" applyFont="1" applyBorder="1" applyProtection="1">
      <protection locked="0"/>
    </xf>
    <xf numFmtId="0" fontId="34" fillId="7" borderId="5" xfId="0" applyFont="1" applyFill="1" applyBorder="1" applyAlignment="1" applyProtection="1">
      <alignment horizontal="left" vertical="top"/>
    </xf>
    <xf numFmtId="0" fontId="1" fillId="7" borderId="5" xfId="0" applyFont="1" applyFill="1" applyBorder="1" applyAlignment="1" applyProtection="1">
      <alignment horizontal="right" vertical="top"/>
    </xf>
    <xf numFmtId="0" fontId="0" fillId="0" borderId="5" xfId="0" applyBorder="1"/>
    <xf numFmtId="0" fontId="0" fillId="0" borderId="9" xfId="0" applyBorder="1"/>
    <xf numFmtId="0" fontId="1" fillId="7" borderId="0" xfId="0" applyFont="1" applyFill="1" applyBorder="1" applyAlignment="1" applyProtection="1">
      <alignment horizontal="right" vertical="top"/>
    </xf>
    <xf numFmtId="0" fontId="0" fillId="0" borderId="7" xfId="0" applyBorder="1"/>
    <xf numFmtId="167" fontId="18" fillId="7" borderId="6" xfId="0" applyNumberFormat="1" applyFont="1" applyFill="1" applyBorder="1" applyAlignment="1" applyProtection="1">
      <alignment vertical="center"/>
    </xf>
    <xf numFmtId="0" fontId="76" fillId="0" borderId="0" xfId="0" applyFont="1" applyBorder="1"/>
    <xf numFmtId="0" fontId="76" fillId="7" borderId="0" xfId="0" applyFont="1" applyFill="1" applyBorder="1" applyAlignment="1">
      <alignment horizontal="centerContinuous" vertical="center"/>
    </xf>
    <xf numFmtId="0" fontId="76" fillId="0" borderId="0" xfId="0" applyFont="1" applyBorder="1" applyAlignment="1">
      <alignment horizontal="right" vertical="center"/>
    </xf>
    <xf numFmtId="167" fontId="17" fillId="7" borderId="21" xfId="0" applyNumberFormat="1" applyFont="1" applyFill="1" applyBorder="1" applyAlignment="1" applyProtection="1">
      <alignment vertical="center"/>
    </xf>
    <xf numFmtId="0" fontId="33" fillId="7" borderId="36" xfId="0" applyFont="1" applyFill="1" applyBorder="1" applyAlignment="1" applyProtection="1">
      <alignment horizontal="right" vertical="top"/>
    </xf>
    <xf numFmtId="0" fontId="0" fillId="8" borderId="0" xfId="0" applyFill="1" applyBorder="1"/>
    <xf numFmtId="0" fontId="0" fillId="0" borderId="0" xfId="0" applyAlignment="1">
      <alignment horizontal="center" vertical="center"/>
    </xf>
    <xf numFmtId="0" fontId="14" fillId="7" borderId="5" xfId="0" applyFont="1" applyFill="1" applyBorder="1" applyAlignment="1" applyProtection="1">
      <alignment horizontal="right" vertical="top"/>
    </xf>
    <xf numFmtId="0" fontId="1" fillId="7" borderId="11" xfId="22" applyFont="1" applyFill="1" applyBorder="1" applyProtection="1"/>
    <xf numFmtId="0" fontId="43" fillId="7" borderId="11" xfId="22" applyFill="1" applyBorder="1" applyProtection="1"/>
    <xf numFmtId="0" fontId="43" fillId="7" borderId="33" xfId="22" applyFill="1" applyBorder="1" applyProtection="1"/>
    <xf numFmtId="0" fontId="13" fillId="7" borderId="0" xfId="0" applyFont="1" applyFill="1" applyBorder="1" applyAlignment="1" applyProtection="1">
      <alignment horizontal="right" vertical="top"/>
    </xf>
    <xf numFmtId="0" fontId="1" fillId="7" borderId="0" xfId="22" applyFont="1" applyFill="1" applyProtection="1"/>
    <xf numFmtId="0" fontId="43" fillId="7" borderId="0" xfId="22" applyFill="1" applyProtection="1"/>
    <xf numFmtId="0" fontId="43" fillId="7" borderId="26" xfId="22" applyFill="1" applyBorder="1" applyProtection="1"/>
    <xf numFmtId="0" fontId="18" fillId="7" borderId="0" xfId="0" applyFont="1" applyFill="1" applyBorder="1" applyAlignment="1" applyProtection="1">
      <alignment horizontal="right" vertical="center"/>
    </xf>
    <xf numFmtId="0" fontId="13" fillId="7" borderId="0" xfId="0" applyFont="1" applyFill="1" applyBorder="1" applyProtection="1"/>
    <xf numFmtId="167" fontId="16" fillId="7" borderId="6" xfId="0" applyNumberFormat="1" applyFont="1" applyFill="1" applyBorder="1" applyAlignment="1" applyProtection="1">
      <alignment horizontal="centerContinuous"/>
    </xf>
    <xf numFmtId="167" fontId="16" fillId="7" borderId="0" xfId="0" applyNumberFormat="1" applyFont="1" applyFill="1" applyBorder="1" applyAlignment="1" applyProtection="1">
      <alignment horizontal="centerContinuous"/>
    </xf>
    <xf numFmtId="167" fontId="16" fillId="7" borderId="0" xfId="0" applyNumberFormat="1" applyFont="1" applyFill="1" applyBorder="1" applyAlignment="1" applyProtection="1">
      <alignment horizontal="center"/>
    </xf>
    <xf numFmtId="167" fontId="16" fillId="7" borderId="0" xfId="0" applyNumberFormat="1" applyFont="1" applyFill="1" applyBorder="1" applyAlignment="1" applyProtection="1">
      <alignment horizontal="left"/>
    </xf>
    <xf numFmtId="0" fontId="18" fillId="7" borderId="0" xfId="0" applyFont="1" applyFill="1" applyBorder="1" applyProtection="1"/>
    <xf numFmtId="0" fontId="73" fillId="6" borderId="13" xfId="0" applyFont="1" applyFill="1" applyBorder="1" applyProtection="1"/>
    <xf numFmtId="0" fontId="18" fillId="0" borderId="0" xfId="0" applyFont="1" applyAlignment="1">
      <alignment horizontal="right"/>
    </xf>
    <xf numFmtId="0" fontId="17" fillId="0" borderId="0" xfId="0" applyFont="1" applyFill="1" applyBorder="1" applyAlignment="1" applyProtection="1">
      <alignment horizontal="right" vertical="top"/>
    </xf>
    <xf numFmtId="0" fontId="71" fillId="7" borderId="0" xfId="20" applyFont="1" applyFill="1" applyBorder="1"/>
    <xf numFmtId="0" fontId="66" fillId="7" borderId="0" xfId="20" applyFont="1" applyFill="1" applyBorder="1" applyAlignment="1">
      <alignment horizontal="centerContinuous"/>
    </xf>
    <xf numFmtId="0" fontId="0" fillId="14" borderId="32" xfId="0" applyFill="1" applyBorder="1"/>
    <xf numFmtId="0" fontId="0" fillId="14" borderId="11" xfId="0" applyFill="1" applyBorder="1"/>
    <xf numFmtId="0" fontId="66" fillId="7" borderId="21" xfId="20" applyFont="1" applyFill="1" applyBorder="1"/>
    <xf numFmtId="0" fontId="16" fillId="7" borderId="21" xfId="20" applyFont="1" applyFill="1" applyBorder="1"/>
    <xf numFmtId="171" fontId="45" fillId="7" borderId="21" xfId="20" applyNumberFormat="1" applyFont="1" applyFill="1" applyBorder="1" applyAlignment="1">
      <alignment horizontal="left" vertical="center"/>
    </xf>
    <xf numFmtId="0" fontId="19" fillId="11" borderId="37" xfId="20" applyFont="1" applyFill="1" applyBorder="1"/>
    <xf numFmtId="0" fontId="34" fillId="7" borderId="0" xfId="20" applyFont="1" applyFill="1" applyBorder="1"/>
    <xf numFmtId="0" fontId="34" fillId="7" borderId="26" xfId="0" applyFont="1" applyFill="1" applyBorder="1" applyAlignment="1">
      <alignment horizontal="right" vertical="top"/>
    </xf>
    <xf numFmtId="0" fontId="18" fillId="0" borderId="0" xfId="0" applyFont="1" applyFill="1" applyBorder="1" applyAlignment="1" applyProtection="1">
      <alignment horizontal="right" vertical="top" wrapText="1"/>
    </xf>
    <xf numFmtId="0" fontId="0" fillId="0" borderId="0" xfId="0" applyBorder="1" applyAlignment="1">
      <alignment horizontal="right"/>
    </xf>
    <xf numFmtId="0" fontId="0" fillId="0" borderId="7" xfId="0" applyBorder="1" applyAlignment="1">
      <alignment horizontal="right"/>
    </xf>
    <xf numFmtId="0" fontId="0" fillId="0" borderId="2" xfId="0" applyBorder="1" applyAlignment="1">
      <alignment horizontal="right"/>
    </xf>
    <xf numFmtId="0" fontId="0" fillId="0" borderId="38" xfId="0" applyBorder="1" applyAlignment="1">
      <alignment horizontal="right"/>
    </xf>
    <xf numFmtId="0" fontId="18" fillId="0" borderId="0" xfId="0" applyFont="1" applyBorder="1" applyAlignment="1">
      <alignment horizontal="right"/>
    </xf>
    <xf numFmtId="0" fontId="0" fillId="0" borderId="0" xfId="0" applyAlignment="1"/>
    <xf numFmtId="0" fontId="18" fillId="7" borderId="0" xfId="0" applyFont="1" applyFill="1" applyBorder="1" applyAlignment="1" applyProtection="1">
      <alignment horizontal="right" vertical="top"/>
    </xf>
    <xf numFmtId="0" fontId="85" fillId="7" borderId="0" xfId="20" applyFont="1" applyFill="1" applyBorder="1"/>
    <xf numFmtId="170" fontId="76" fillId="0" borderId="0" xfId="0" applyNumberFormat="1" applyFont="1" applyBorder="1" applyAlignment="1" applyProtection="1">
      <alignment horizontal="center" vertical="center"/>
    </xf>
    <xf numFmtId="170" fontId="76" fillId="0" borderId="0" xfId="0" applyNumberFormat="1" applyFont="1" applyBorder="1" applyAlignment="1" applyProtection="1">
      <alignment horizontal="centerContinuous" vertical="center"/>
    </xf>
    <xf numFmtId="170" fontId="18" fillId="0" borderId="0" xfId="0" applyNumberFormat="1" applyFont="1" applyBorder="1" applyAlignment="1" applyProtection="1">
      <alignment horizontal="right" vertical="center"/>
    </xf>
    <xf numFmtId="170" fontId="76" fillId="7" borderId="0" xfId="0" applyNumberFormat="1" applyFont="1" applyFill="1" applyBorder="1" applyAlignment="1" applyProtection="1">
      <alignment horizontal="left" vertical="center"/>
    </xf>
    <xf numFmtId="170" fontId="18" fillId="7" borderId="0" xfId="0" applyNumberFormat="1" applyFont="1" applyFill="1" applyBorder="1" applyAlignment="1" applyProtection="1">
      <alignment horizontal="left" vertical="center"/>
    </xf>
    <xf numFmtId="170" fontId="18" fillId="0" borderId="0" xfId="0" applyNumberFormat="1" applyFont="1" applyBorder="1" applyAlignment="1" applyProtection="1">
      <alignment horizontal="centerContinuous" vertical="center"/>
    </xf>
    <xf numFmtId="170" fontId="18" fillId="0" borderId="0" xfId="0" applyNumberFormat="1" applyFont="1" applyBorder="1" applyAlignment="1" applyProtection="1">
      <alignment horizontal="left" vertical="center"/>
    </xf>
    <xf numFmtId="170" fontId="45" fillId="7" borderId="0" xfId="20" applyNumberFormat="1" applyFont="1" applyFill="1" applyBorder="1" applyAlignment="1">
      <alignment horizontal="left" vertical="center"/>
    </xf>
    <xf numFmtId="167" fontId="18" fillId="7" borderId="21" xfId="0" applyNumberFormat="1" applyFont="1" applyFill="1" applyBorder="1" applyAlignment="1" applyProtection="1">
      <alignment horizontal="right" vertical="center"/>
    </xf>
    <xf numFmtId="173" fontId="57" fillId="0" borderId="1" xfId="0" applyNumberFormat="1" applyFont="1" applyBorder="1" applyProtection="1">
      <protection locked="0"/>
    </xf>
    <xf numFmtId="173" fontId="57" fillId="0" borderId="17" xfId="0" applyNumberFormat="1" applyFont="1" applyBorder="1" applyProtection="1">
      <protection locked="0"/>
    </xf>
    <xf numFmtId="173" fontId="59" fillId="13" borderId="1" xfId="0" applyNumberFormat="1" applyFont="1" applyFill="1" applyBorder="1" applyProtection="1"/>
    <xf numFmtId="173" fontId="15" fillId="13" borderId="34" xfId="0" applyNumberFormat="1" applyFont="1" applyFill="1" applyBorder="1" applyProtection="1"/>
    <xf numFmtId="173" fontId="16" fillId="13" borderId="1" xfId="0" applyNumberFormat="1" applyFont="1" applyFill="1" applyBorder="1" applyProtection="1"/>
    <xf numFmtId="173" fontId="28" fillId="0" borderId="34" xfId="0" applyNumberFormat="1" applyFont="1" applyFill="1" applyBorder="1" applyProtection="1">
      <protection locked="0"/>
    </xf>
    <xf numFmtId="173" fontId="18" fillId="13" borderId="34" xfId="0" applyNumberFormat="1" applyFont="1" applyFill="1" applyBorder="1" applyProtection="1"/>
    <xf numFmtId="173" fontId="57" fillId="0" borderId="34" xfId="0" applyNumberFormat="1" applyFont="1" applyBorder="1" applyProtection="1">
      <protection locked="0"/>
    </xf>
    <xf numFmtId="173" fontId="16" fillId="13" borderId="34" xfId="0" applyNumberFormat="1" applyFont="1" applyFill="1" applyBorder="1" applyProtection="1"/>
    <xf numFmtId="173" fontId="16" fillId="13" borderId="17" xfId="0" applyNumberFormat="1" applyFont="1" applyFill="1" applyBorder="1" applyProtection="1"/>
    <xf numFmtId="173" fontId="28" fillId="0" borderId="1" xfId="0" applyNumberFormat="1" applyFont="1" applyBorder="1" applyProtection="1">
      <protection locked="0"/>
    </xf>
    <xf numFmtId="173" fontId="28" fillId="0" borderId="17" xfId="0" applyNumberFormat="1" applyFont="1" applyBorder="1" applyProtection="1">
      <protection locked="0"/>
    </xf>
    <xf numFmtId="173" fontId="29" fillId="13" borderId="1" xfId="0" applyNumberFormat="1" applyFont="1" applyFill="1" applyBorder="1" applyProtection="1"/>
    <xf numFmtId="173" fontId="29" fillId="13" borderId="20" xfId="0" applyNumberFormat="1" applyFont="1" applyFill="1" applyBorder="1" applyProtection="1"/>
    <xf numFmtId="173" fontId="28" fillId="0" borderId="39" xfId="0" applyNumberFormat="1" applyFont="1" applyBorder="1" applyProtection="1">
      <protection locked="0"/>
    </xf>
    <xf numFmtId="173" fontId="28" fillId="0" borderId="34" xfId="0" applyNumberFormat="1" applyFont="1" applyBorder="1" applyProtection="1">
      <protection locked="0"/>
    </xf>
    <xf numFmtId="173" fontId="18" fillId="13" borderId="39" xfId="0" applyNumberFormat="1" applyFont="1" applyFill="1" applyBorder="1" applyProtection="1"/>
    <xf numFmtId="173" fontId="28" fillId="0" borderId="40" xfId="0" applyNumberFormat="1" applyFont="1" applyBorder="1" applyProtection="1">
      <protection locked="0"/>
    </xf>
    <xf numFmtId="173" fontId="28" fillId="0" borderId="41" xfId="0" applyNumberFormat="1" applyFont="1" applyBorder="1" applyProtection="1">
      <protection locked="0"/>
    </xf>
    <xf numFmtId="0" fontId="54" fillId="5" borderId="31" xfId="0" applyFont="1" applyFill="1" applyBorder="1" applyProtection="1">
      <protection locked="0"/>
    </xf>
    <xf numFmtId="173" fontId="18" fillId="13" borderId="1" xfId="0" applyNumberFormat="1" applyFont="1" applyFill="1" applyBorder="1" applyProtection="1"/>
    <xf numFmtId="173" fontId="18" fillId="13" borderId="20" xfId="0" applyNumberFormat="1" applyFont="1" applyFill="1" applyBorder="1" applyProtection="1"/>
    <xf numFmtId="173" fontId="18" fillId="13" borderId="17" xfId="0" applyNumberFormat="1" applyFont="1" applyFill="1" applyBorder="1" applyProtection="1"/>
    <xf numFmtId="173" fontId="63" fillId="0" borderId="39" xfId="0" applyNumberFormat="1" applyFont="1" applyBorder="1" applyProtection="1">
      <protection locked="0"/>
    </xf>
    <xf numFmtId="173" fontId="63" fillId="0" borderId="40" xfId="0" applyNumberFormat="1" applyFont="1" applyBorder="1" applyProtection="1">
      <protection locked="0"/>
    </xf>
    <xf numFmtId="173" fontId="62" fillId="13" borderId="39" xfId="0" applyNumberFormat="1" applyFont="1" applyFill="1" applyBorder="1" applyProtection="1"/>
    <xf numFmtId="173" fontId="61" fillId="13" borderId="39" xfId="0" applyNumberFormat="1" applyFont="1" applyFill="1" applyBorder="1" applyProtection="1"/>
    <xf numFmtId="173" fontId="63" fillId="0" borderId="1" xfId="0" applyNumberFormat="1" applyFont="1" applyBorder="1" applyProtection="1">
      <protection locked="0"/>
    </xf>
    <xf numFmtId="173" fontId="61" fillId="13" borderId="1" xfId="0" applyNumberFormat="1" applyFont="1" applyFill="1" applyBorder="1" applyAlignment="1" applyProtection="1">
      <alignment horizontal="right"/>
    </xf>
    <xf numFmtId="173" fontId="61" fillId="13" borderId="1" xfId="0" applyNumberFormat="1" applyFont="1" applyFill="1" applyBorder="1" applyProtection="1"/>
    <xf numFmtId="173" fontId="62" fillId="13" borderId="20" xfId="0" applyNumberFormat="1" applyFont="1" applyFill="1" applyBorder="1" applyProtection="1"/>
    <xf numFmtId="173" fontId="63" fillId="0" borderId="34" xfId="0" applyNumberFormat="1" applyFont="1" applyBorder="1" applyProtection="1"/>
    <xf numFmtId="173" fontId="62" fillId="13" borderId="25" xfId="0" applyNumberFormat="1" applyFont="1" applyFill="1" applyBorder="1" applyProtection="1"/>
    <xf numFmtId="173" fontId="18" fillId="13" borderId="34" xfId="0" applyNumberFormat="1" applyFont="1" applyFill="1" applyBorder="1" applyAlignment="1" applyProtection="1">
      <alignment horizontal="right" vertical="center"/>
    </xf>
    <xf numFmtId="173" fontId="16" fillId="15" borderId="34" xfId="0" applyNumberFormat="1" applyFont="1" applyFill="1" applyBorder="1" applyProtection="1"/>
    <xf numFmtId="173" fontId="28" fillId="16" borderId="34" xfId="0" applyNumberFormat="1" applyFont="1" applyFill="1" applyBorder="1" applyProtection="1">
      <protection locked="0"/>
    </xf>
    <xf numFmtId="173" fontId="28" fillId="0" borderId="34" xfId="0" applyNumberFormat="1" applyFont="1" applyFill="1" applyBorder="1" applyAlignment="1" applyProtection="1">
      <alignment horizontal="right" vertical="center"/>
      <protection locked="0"/>
    </xf>
    <xf numFmtId="0" fontId="34" fillId="7" borderId="7" xfId="0" applyFont="1" applyFill="1" applyBorder="1" applyAlignment="1" applyProtection="1">
      <alignment horizontal="right" vertical="top"/>
    </xf>
    <xf numFmtId="0" fontId="18" fillId="7" borderId="21" xfId="0" applyFont="1" applyFill="1" applyBorder="1" applyAlignment="1" applyProtection="1">
      <alignment horizontal="left" vertical="center"/>
    </xf>
    <xf numFmtId="167" fontId="18" fillId="7" borderId="0" xfId="0" applyNumberFormat="1" applyFont="1" applyFill="1" applyBorder="1" applyAlignment="1" applyProtection="1">
      <alignment horizontal="centerContinuous"/>
    </xf>
    <xf numFmtId="0" fontId="18" fillId="7" borderId="0" xfId="0" applyFont="1" applyFill="1" applyBorder="1"/>
    <xf numFmtId="0" fontId="18" fillId="7" borderId="0" xfId="0" applyFont="1" applyFill="1" applyBorder="1" applyAlignment="1">
      <alignment horizontal="right" vertical="center"/>
    </xf>
    <xf numFmtId="0" fontId="18" fillId="7" borderId="7" xfId="0" applyFont="1" applyFill="1" applyBorder="1" applyAlignment="1" applyProtection="1">
      <alignment horizontal="right" vertical="top"/>
    </xf>
    <xf numFmtId="167" fontId="16" fillId="7" borderId="6" xfId="0" applyNumberFormat="1" applyFont="1" applyFill="1" applyBorder="1" applyAlignment="1" applyProtection="1">
      <alignment horizontal="center"/>
    </xf>
    <xf numFmtId="0" fontId="33" fillId="7" borderId="7" xfId="0" applyFont="1" applyFill="1" applyBorder="1" applyAlignment="1" applyProtection="1">
      <alignment horizontal="right" vertical="top"/>
    </xf>
    <xf numFmtId="0" fontId="0" fillId="7" borderId="32" xfId="0" applyFill="1" applyBorder="1"/>
    <xf numFmtId="0" fontId="0" fillId="7" borderId="11" xfId="0" applyFill="1" applyBorder="1"/>
    <xf numFmtId="0" fontId="0" fillId="7" borderId="33" xfId="0" applyFill="1" applyBorder="1"/>
    <xf numFmtId="1" fontId="59" fillId="11" borderId="39" xfId="0" applyNumberFormat="1" applyFont="1" applyFill="1" applyBorder="1" applyAlignment="1" applyProtection="1">
      <alignment horizontal="center"/>
    </xf>
    <xf numFmtId="0" fontId="18" fillId="11" borderId="23" xfId="0" applyFont="1" applyFill="1" applyBorder="1" applyProtection="1"/>
    <xf numFmtId="0" fontId="18" fillId="11" borderId="27" xfId="0" applyFont="1" applyFill="1" applyBorder="1" applyProtection="1"/>
    <xf numFmtId="0" fontId="18" fillId="11" borderId="34" xfId="0" applyFont="1" applyFill="1" applyBorder="1" applyAlignment="1" applyProtection="1">
      <alignment horizontal="center"/>
    </xf>
    <xf numFmtId="0" fontId="0" fillId="0" borderId="43" xfId="0" applyBorder="1" applyAlignment="1">
      <alignment horizontal="center"/>
    </xf>
    <xf numFmtId="0" fontId="18" fillId="13" borderId="23" xfId="0" applyFont="1" applyFill="1" applyBorder="1" applyProtection="1"/>
    <xf numFmtId="0" fontId="18" fillId="13" borderId="27" xfId="0" applyFont="1" applyFill="1" applyBorder="1" applyProtection="1"/>
    <xf numFmtId="0" fontId="34" fillId="14" borderId="11" xfId="0" applyFont="1" applyFill="1" applyBorder="1"/>
    <xf numFmtId="0" fontId="0" fillId="14" borderId="44" xfId="0" applyFill="1" applyBorder="1"/>
    <xf numFmtId="0" fontId="19" fillId="11" borderId="27" xfId="20" applyFont="1" applyFill="1" applyBorder="1" applyAlignment="1">
      <alignment horizontal="left"/>
    </xf>
    <xf numFmtId="174" fontId="18" fillId="13" borderId="34" xfId="19" applyNumberFormat="1" applyFont="1" applyFill="1" applyBorder="1"/>
    <xf numFmtId="174" fontId="18" fillId="13" borderId="34" xfId="0" applyNumberFormat="1" applyFont="1" applyFill="1" applyBorder="1" applyProtection="1"/>
    <xf numFmtId="0" fontId="68" fillId="7" borderId="34" xfId="20" applyFont="1" applyFill="1" applyBorder="1" applyProtection="1">
      <protection locked="0"/>
    </xf>
    <xf numFmtId="0" fontId="69" fillId="7" borderId="34" xfId="20" applyFont="1" applyFill="1" applyBorder="1" applyProtection="1">
      <protection locked="0"/>
    </xf>
    <xf numFmtId="173" fontId="18" fillId="13" borderId="20" xfId="22" applyNumberFormat="1" applyFont="1" applyFill="1" applyBorder="1" applyProtection="1"/>
    <xf numFmtId="0" fontId="14" fillId="7" borderId="0" xfId="0" applyFont="1" applyFill="1" applyBorder="1" applyAlignment="1" applyProtection="1">
      <alignment horizontal="right" vertical="top"/>
    </xf>
    <xf numFmtId="0" fontId="0" fillId="7" borderId="0" xfId="0" applyFill="1" applyProtection="1"/>
    <xf numFmtId="0" fontId="0" fillId="3" borderId="0" xfId="0" applyFill="1"/>
    <xf numFmtId="0" fontId="0" fillId="0" borderId="0" xfId="0" quotePrefix="1" applyBorder="1"/>
    <xf numFmtId="0" fontId="13" fillId="0" borderId="0" xfId="0" quotePrefix="1" applyFont="1" applyBorder="1"/>
    <xf numFmtId="0" fontId="0" fillId="0" borderId="32" xfId="0" applyBorder="1"/>
    <xf numFmtId="0" fontId="0" fillId="0" borderId="33" xfId="0" applyBorder="1"/>
    <xf numFmtId="0" fontId="0" fillId="0" borderId="26" xfId="0" applyBorder="1"/>
    <xf numFmtId="0" fontId="18" fillId="0" borderId="21" xfId="0" applyFont="1" applyBorder="1"/>
    <xf numFmtId="0" fontId="13" fillId="0" borderId="21" xfId="0" quotePrefix="1" applyFont="1" applyBorder="1"/>
    <xf numFmtId="0" fontId="0" fillId="0" borderId="45" xfId="0" applyBorder="1"/>
    <xf numFmtId="0" fontId="0" fillId="0" borderId="44" xfId="0" applyBorder="1"/>
    <xf numFmtId="0" fontId="0" fillId="0" borderId="46" xfId="0" applyBorder="1"/>
    <xf numFmtId="0" fontId="21" fillId="16" borderId="5" xfId="0" applyFont="1" applyFill="1" applyBorder="1" applyProtection="1"/>
    <xf numFmtId="0" fontId="19" fillId="16" borderId="0" xfId="0" applyFont="1" applyFill="1" applyBorder="1" applyProtection="1"/>
    <xf numFmtId="0" fontId="24" fillId="16" borderId="0" xfId="0" applyFont="1" applyFill="1" applyBorder="1" applyAlignment="1" applyProtection="1">
      <alignment horizontal="right"/>
    </xf>
    <xf numFmtId="0" fontId="19" fillId="16" borderId="0" xfId="0" applyFont="1" applyFill="1" applyBorder="1" applyAlignment="1" applyProtection="1">
      <alignment horizontal="center"/>
    </xf>
    <xf numFmtId="0" fontId="45" fillId="2" borderId="0" xfId="0" applyFont="1" applyFill="1" applyBorder="1" applyAlignment="1">
      <alignment horizontal="left"/>
    </xf>
    <xf numFmtId="0" fontId="18" fillId="11" borderId="0" xfId="0" applyFont="1" applyFill="1" applyBorder="1" applyAlignment="1">
      <alignment horizontal="left" vertical="center"/>
    </xf>
    <xf numFmtId="0" fontId="45" fillId="2" borderId="0" xfId="0" applyFont="1" applyFill="1" applyBorder="1"/>
    <xf numFmtId="0" fontId="18" fillId="2" borderId="0" xfId="0" applyFont="1" applyFill="1" applyBorder="1"/>
    <xf numFmtId="0" fontId="66" fillId="11" borderId="47" xfId="20" applyFont="1" applyFill="1" applyBorder="1"/>
    <xf numFmtId="0" fontId="17" fillId="6" borderId="48" xfId="0" applyFont="1" applyFill="1" applyBorder="1" applyProtection="1"/>
    <xf numFmtId="0" fontId="8" fillId="6" borderId="48" xfId="0" applyFont="1" applyFill="1" applyBorder="1" applyProtection="1"/>
    <xf numFmtId="0" fontId="18" fillId="6" borderId="48" xfId="0" applyFont="1" applyFill="1" applyBorder="1" applyAlignment="1" applyProtection="1">
      <alignment horizontal="right"/>
    </xf>
    <xf numFmtId="0" fontId="7" fillId="6" borderId="48" xfId="0" applyFont="1" applyFill="1" applyBorder="1" applyAlignment="1" applyProtection="1">
      <alignment horizontal="right"/>
    </xf>
    <xf numFmtId="0" fontId="66" fillId="11" borderId="48" xfId="20" applyFont="1" applyFill="1" applyBorder="1"/>
    <xf numFmtId="0" fontId="66" fillId="11" borderId="49" xfId="20" applyFont="1" applyFill="1" applyBorder="1" applyAlignment="1">
      <alignment horizontal="right"/>
    </xf>
    <xf numFmtId="0" fontId="67" fillId="7" borderId="0" xfId="20" applyFill="1" applyBorder="1"/>
    <xf numFmtId="0" fontId="0" fillId="7" borderId="26" xfId="0" applyFill="1" applyBorder="1"/>
    <xf numFmtId="0" fontId="18" fillId="7" borderId="46" xfId="0" applyFont="1" applyFill="1" applyBorder="1" applyAlignment="1" applyProtection="1">
      <alignment horizontal="right" vertical="top"/>
    </xf>
    <xf numFmtId="174" fontId="18" fillId="17" borderId="34" xfId="20" applyNumberFormat="1" applyFont="1" applyFill="1" applyBorder="1"/>
    <xf numFmtId="174" fontId="18" fillId="17" borderId="50" xfId="20" applyNumberFormat="1" applyFont="1" applyFill="1" applyBorder="1"/>
    <xf numFmtId="0" fontId="87" fillId="3" borderId="0" xfId="0" applyFont="1" applyFill="1"/>
    <xf numFmtId="0" fontId="4" fillId="9" borderId="51" xfId="0" applyFont="1" applyFill="1" applyBorder="1" applyAlignment="1" applyProtection="1">
      <alignment horizontal="center"/>
    </xf>
    <xf numFmtId="173" fontId="16" fillId="13" borderId="34" xfId="0" applyNumberFormat="1" applyFont="1" applyFill="1" applyBorder="1"/>
    <xf numFmtId="0" fontId="34" fillId="0" borderId="52" xfId="0" applyFont="1" applyBorder="1" applyAlignment="1" applyProtection="1">
      <alignment horizontal="right" vertical="top"/>
    </xf>
    <xf numFmtId="0" fontId="34" fillId="0" borderId="53" xfId="0" applyFont="1" applyBorder="1" applyAlignment="1" applyProtection="1">
      <alignment horizontal="right" vertical="top"/>
    </xf>
    <xf numFmtId="0" fontId="2" fillId="0" borderId="7" xfId="0" applyFont="1" applyBorder="1" applyAlignment="1" applyProtection="1">
      <alignment horizontal="right" vertical="top"/>
    </xf>
    <xf numFmtId="0" fontId="18" fillId="0" borderId="7" xfId="0" applyFont="1" applyBorder="1" applyAlignment="1" applyProtection="1">
      <alignment horizontal="right" vertical="center"/>
    </xf>
    <xf numFmtId="0" fontId="18" fillId="9" borderId="14" xfId="0" applyFont="1" applyFill="1" applyBorder="1" applyAlignment="1" applyProtection="1">
      <alignment horizontal="right"/>
    </xf>
    <xf numFmtId="0" fontId="57" fillId="0" borderId="17" xfId="0" applyFont="1" applyBorder="1" applyAlignment="1" applyProtection="1">
      <alignment horizontal="center" vertical="center"/>
      <protection locked="0"/>
    </xf>
    <xf numFmtId="0" fontId="0" fillId="0" borderId="21" xfId="0" applyBorder="1" applyProtection="1"/>
    <xf numFmtId="0" fontId="0" fillId="0" borderId="0" xfId="0" applyBorder="1" applyProtection="1"/>
    <xf numFmtId="0" fontId="17" fillId="0" borderId="0" xfId="0" applyFont="1" applyBorder="1" applyProtection="1"/>
    <xf numFmtId="0" fontId="18" fillId="0" borderId="21" xfId="0" applyFont="1" applyBorder="1" applyProtection="1"/>
    <xf numFmtId="0" fontId="0" fillId="0" borderId="0" xfId="0" quotePrefix="1" applyBorder="1" applyProtection="1"/>
    <xf numFmtId="0" fontId="78" fillId="0" borderId="0" xfId="0" applyFont="1" applyBorder="1" applyProtection="1"/>
    <xf numFmtId="0" fontId="0" fillId="0" borderId="45" xfId="0" applyBorder="1" applyProtection="1"/>
    <xf numFmtId="0" fontId="0" fillId="0" borderId="44" xfId="0" applyBorder="1" applyProtection="1"/>
    <xf numFmtId="173" fontId="28" fillId="0" borderId="42" xfId="0" applyNumberFormat="1" applyFont="1" applyFill="1" applyBorder="1" applyProtection="1">
      <protection locked="0"/>
    </xf>
    <xf numFmtId="169" fontId="28" fillId="0" borderId="17" xfId="0" applyNumberFormat="1" applyFont="1" applyBorder="1" applyProtection="1">
      <protection locked="0"/>
    </xf>
    <xf numFmtId="0" fontId="0" fillId="11" borderId="8" xfId="0" applyFill="1" applyBorder="1"/>
    <xf numFmtId="0" fontId="17" fillId="6" borderId="54" xfId="0" applyFont="1" applyFill="1" applyBorder="1" applyAlignment="1" applyProtection="1">
      <alignment horizontal="left"/>
    </xf>
    <xf numFmtId="0" fontId="73" fillId="6" borderId="8" xfId="0" applyFont="1" applyFill="1" applyBorder="1" applyProtection="1"/>
    <xf numFmtId="0" fontId="8" fillId="9" borderId="8" xfId="0" applyFont="1" applyFill="1" applyBorder="1" applyProtection="1"/>
    <xf numFmtId="0" fontId="4" fillId="9" borderId="8" xfId="0" applyFont="1" applyFill="1" applyBorder="1" applyProtection="1"/>
    <xf numFmtId="0" fontId="18" fillId="9" borderId="8" xfId="0" applyFont="1" applyFill="1" applyBorder="1" applyAlignment="1" applyProtection="1">
      <alignment horizontal="right"/>
    </xf>
    <xf numFmtId="0" fontId="18" fillId="6" borderId="8" xfId="0" applyFont="1" applyFill="1" applyBorder="1" applyAlignment="1" applyProtection="1">
      <alignment horizontal="right"/>
    </xf>
    <xf numFmtId="0" fontId="18" fillId="11" borderId="8" xfId="0" applyFont="1" applyFill="1" applyBorder="1" applyAlignment="1">
      <alignment horizontal="right"/>
    </xf>
    <xf numFmtId="0" fontId="0" fillId="11" borderId="55" xfId="0" applyFill="1" applyBorder="1"/>
    <xf numFmtId="0" fontId="18" fillId="10" borderId="18" xfId="0" applyFont="1" applyFill="1" applyBorder="1" applyAlignment="1" applyProtection="1">
      <alignment horizontal="centerContinuous"/>
    </xf>
    <xf numFmtId="0" fontId="18" fillId="10" borderId="17" xfId="0" applyFont="1" applyFill="1" applyBorder="1" applyProtection="1"/>
    <xf numFmtId="0" fontId="29" fillId="10" borderId="51" xfId="0" applyFont="1" applyFill="1" applyBorder="1" applyAlignment="1" applyProtection="1">
      <alignment horizontal="center" vertical="center"/>
    </xf>
    <xf numFmtId="0" fontId="18" fillId="10" borderId="16" xfId="0" applyFont="1" applyFill="1" applyBorder="1" applyAlignment="1" applyProtection="1">
      <alignment horizontal="centerContinuous" vertical="center"/>
    </xf>
    <xf numFmtId="0" fontId="18" fillId="10" borderId="17" xfId="0" applyFont="1" applyFill="1" applyBorder="1" applyAlignment="1" applyProtection="1">
      <alignment horizontal="center" vertical="center"/>
    </xf>
    <xf numFmtId="0" fontId="18" fillId="10" borderId="56" xfId="0" applyFont="1" applyFill="1" applyBorder="1" applyAlignment="1" applyProtection="1">
      <alignment horizontal="center" vertical="center"/>
    </xf>
    <xf numFmtId="0" fontId="18" fillId="11" borderId="29" xfId="0" applyFont="1" applyFill="1" applyBorder="1" applyAlignment="1">
      <alignment horizontal="left" vertical="center"/>
    </xf>
    <xf numFmtId="0" fontId="18" fillId="9" borderId="16" xfId="0" applyFont="1" applyFill="1" applyBorder="1" applyAlignment="1" applyProtection="1">
      <alignment horizontal="center"/>
    </xf>
    <xf numFmtId="0" fontId="4" fillId="9" borderId="1" xfId="0" applyFont="1" applyFill="1" applyBorder="1" applyAlignment="1" applyProtection="1">
      <alignment horizontal="center"/>
    </xf>
    <xf numFmtId="167" fontId="76" fillId="7" borderId="0" xfId="0" applyNumberFormat="1" applyFont="1" applyFill="1" applyBorder="1" applyAlignment="1" applyProtection="1">
      <alignment horizontal="center" vertical="center"/>
    </xf>
    <xf numFmtId="4" fontId="18" fillId="13" borderId="1" xfId="22" applyNumberFormat="1" applyFont="1" applyFill="1" applyBorder="1" applyAlignment="1" applyProtection="1">
      <alignment horizontal="center"/>
    </xf>
    <xf numFmtId="0" fontId="18" fillId="13" borderId="1" xfId="22" applyFont="1" applyFill="1" applyBorder="1" applyAlignment="1" applyProtection="1">
      <alignment horizontal="center"/>
    </xf>
    <xf numFmtId="0" fontId="57" fillId="0" borderId="18" xfId="0" applyFont="1" applyBorder="1" applyAlignment="1" applyProtection="1">
      <alignment horizontal="center"/>
      <protection locked="0"/>
    </xf>
    <xf numFmtId="0" fontId="57" fillId="0" borderId="17" xfId="0" applyFont="1" applyBorder="1" applyAlignment="1" applyProtection="1">
      <alignment horizontal="center"/>
      <protection locked="0"/>
    </xf>
    <xf numFmtId="0" fontId="57" fillId="0" borderId="57" xfId="0" applyFont="1" applyBorder="1" applyAlignment="1" applyProtection="1">
      <alignment horizontal="center"/>
      <protection locked="0"/>
    </xf>
    <xf numFmtId="0" fontId="57" fillId="0" borderId="56" xfId="0" applyFont="1" applyBorder="1" applyAlignment="1" applyProtection="1">
      <alignment horizontal="center"/>
      <protection locked="0"/>
    </xf>
    <xf numFmtId="173" fontId="32" fillId="13" borderId="20" xfId="0" applyNumberFormat="1" applyFont="1" applyFill="1" applyBorder="1" applyAlignment="1" applyProtection="1">
      <alignment horizontal="right"/>
    </xf>
    <xf numFmtId="173" fontId="18" fillId="13" borderId="1" xfId="22" applyNumberFormat="1" applyFont="1" applyFill="1" applyBorder="1" applyProtection="1"/>
    <xf numFmtId="173" fontId="18" fillId="13" borderId="1" xfId="22" applyNumberFormat="1" applyFont="1" applyFill="1" applyBorder="1" applyAlignment="1" applyProtection="1">
      <alignment horizontal="center"/>
    </xf>
    <xf numFmtId="173" fontId="18" fillId="13" borderId="58" xfId="22" applyNumberFormat="1" applyFont="1" applyFill="1" applyBorder="1" applyAlignment="1" applyProtection="1">
      <alignment horizontal="center"/>
    </xf>
    <xf numFmtId="0" fontId="28" fillId="5" borderId="31" xfId="0" applyFont="1" applyFill="1" applyBorder="1" applyAlignment="1" applyProtection="1">
      <alignment horizontal="center"/>
      <protection locked="0"/>
    </xf>
    <xf numFmtId="173" fontId="29" fillId="13" borderId="16" xfId="0" applyNumberFormat="1" applyFont="1" applyFill="1" applyBorder="1" applyProtection="1"/>
    <xf numFmtId="174" fontId="54" fillId="0" borderId="34" xfId="0" applyNumberFormat="1" applyFont="1" applyFill="1" applyBorder="1" applyProtection="1">
      <protection locked="0"/>
    </xf>
    <xf numFmtId="174" fontId="18" fillId="13" borderId="34" xfId="0" applyNumberFormat="1" applyFont="1" applyFill="1" applyBorder="1" applyAlignment="1" applyProtection="1">
      <alignment horizontal="right"/>
    </xf>
    <xf numFmtId="173" fontId="46" fillId="5" borderId="0" xfId="21" applyNumberFormat="1" applyFont="1" applyFill="1" applyBorder="1" applyProtection="1"/>
    <xf numFmtId="4" fontId="50" fillId="0" borderId="17" xfId="0" applyNumberFormat="1"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4" fontId="45" fillId="13" borderId="17" xfId="0" applyNumberFormat="1" applyFont="1" applyFill="1" applyBorder="1" applyAlignment="1" applyProtection="1">
      <alignment horizontal="center"/>
    </xf>
    <xf numFmtId="0" fontId="81" fillId="0" borderId="59" xfId="22" applyFont="1" applyFill="1" applyBorder="1" applyAlignment="1" applyProtection="1">
      <alignment horizontal="center"/>
      <protection locked="0"/>
    </xf>
    <xf numFmtId="173" fontId="18" fillId="13" borderId="60" xfId="22" applyNumberFormat="1" applyFont="1" applyFill="1" applyBorder="1" applyAlignment="1" applyProtection="1">
      <alignment horizontal="center"/>
    </xf>
    <xf numFmtId="0" fontId="3" fillId="3" borderId="6" xfId="0" applyFont="1" applyFill="1" applyBorder="1" applyAlignment="1" applyProtection="1">
      <alignment horizontal="left" vertical="top"/>
    </xf>
    <xf numFmtId="0" fontId="3" fillId="0" borderId="0" xfId="0" applyFont="1" applyBorder="1" applyAlignment="1" applyProtection="1">
      <alignment horizontal="left" vertical="top"/>
    </xf>
    <xf numFmtId="0" fontId="5" fillId="0" borderId="0" xfId="0" applyFont="1" applyBorder="1" applyAlignment="1" applyProtection="1">
      <alignment horizontal="right" vertical="top"/>
    </xf>
    <xf numFmtId="167" fontId="76" fillId="7" borderId="21" xfId="0" applyNumberFormat="1" applyFont="1" applyFill="1" applyBorder="1" applyAlignment="1" applyProtection="1">
      <alignment horizontal="center" vertical="center"/>
    </xf>
    <xf numFmtId="0" fontId="53" fillId="3" borderId="36" xfId="0" applyFont="1" applyFill="1" applyBorder="1"/>
    <xf numFmtId="0" fontId="13" fillId="16" borderId="36" xfId="0" applyFont="1" applyFill="1" applyBorder="1" applyProtection="1"/>
    <xf numFmtId="41" fontId="13" fillId="16" borderId="36" xfId="0" applyNumberFormat="1" applyFont="1" applyFill="1" applyBorder="1" applyProtection="1"/>
    <xf numFmtId="0" fontId="66" fillId="7" borderId="44" xfId="20" applyFont="1" applyFill="1" applyBorder="1"/>
    <xf numFmtId="0" fontId="45" fillId="11" borderId="61" xfId="0" applyFont="1" applyFill="1" applyBorder="1" applyAlignment="1" applyProtection="1">
      <alignment horizontal="center"/>
    </xf>
    <xf numFmtId="4" fontId="45" fillId="13" borderId="1" xfId="0" applyNumberFormat="1" applyFont="1" applyFill="1" applyBorder="1" applyAlignment="1" applyProtection="1">
      <alignment horizontal="center"/>
    </xf>
    <xf numFmtId="4" fontId="45" fillId="13" borderId="62" xfId="0" applyNumberFormat="1" applyFont="1" applyFill="1" applyBorder="1" applyAlignment="1" applyProtection="1">
      <alignment horizontal="center"/>
    </xf>
    <xf numFmtId="0" fontId="35" fillId="0" borderId="17" xfId="9" applyFont="1" applyBorder="1" applyAlignment="1" applyProtection="1">
      <alignment horizontal="center"/>
      <protection locked="0"/>
    </xf>
    <xf numFmtId="0" fontId="28" fillId="11" borderId="18" xfId="0" applyFont="1" applyFill="1" applyBorder="1" applyAlignment="1" applyProtection="1">
      <alignment horizontal="center"/>
    </xf>
    <xf numFmtId="3" fontId="28" fillId="11" borderId="18" xfId="0" applyNumberFormat="1" applyFont="1" applyFill="1" applyBorder="1" applyAlignment="1" applyProtection="1">
      <alignment horizontal="center"/>
    </xf>
    <xf numFmtId="173" fontId="28" fillId="16" borderId="34" xfId="21" applyNumberFormat="1" applyFont="1" applyFill="1" applyBorder="1" applyAlignment="1" applyProtection="1">
      <alignment horizontal="center"/>
      <protection locked="0"/>
    </xf>
    <xf numFmtId="10" fontId="28" fillId="16" borderId="34" xfId="21" applyNumberFormat="1" applyFont="1" applyFill="1" applyBorder="1" applyAlignment="1" applyProtection="1">
      <alignment horizontal="center"/>
      <protection locked="0"/>
    </xf>
    <xf numFmtId="0" fontId="28" fillId="7" borderId="34" xfId="0" applyFont="1" applyFill="1" applyBorder="1" applyProtection="1">
      <protection locked="0"/>
    </xf>
    <xf numFmtId="173" fontId="40" fillId="13" borderId="1" xfId="0" applyNumberFormat="1" applyFont="1" applyFill="1" applyBorder="1" applyProtection="1"/>
    <xf numFmtId="173" fontId="28" fillId="0" borderId="1" xfId="0" applyNumberFormat="1" applyFont="1" applyFill="1" applyBorder="1" applyProtection="1">
      <protection locked="0"/>
    </xf>
    <xf numFmtId="173" fontId="41" fillId="13" borderId="1" xfId="0" applyNumberFormat="1" applyFont="1" applyFill="1" applyBorder="1" applyProtection="1"/>
    <xf numFmtId="173" fontId="41" fillId="13" borderId="34" xfId="0" applyNumberFormat="1" applyFont="1" applyFill="1" applyBorder="1" applyProtection="1"/>
    <xf numFmtId="173" fontId="41" fillId="17" borderId="42" xfId="0" applyNumberFormat="1" applyFont="1" applyFill="1" applyBorder="1" applyProtection="1"/>
    <xf numFmtId="173" fontId="41" fillId="17" borderId="34" xfId="0" applyNumberFormat="1" applyFont="1" applyFill="1" applyBorder="1" applyProtection="1"/>
    <xf numFmtId="0" fontId="1" fillId="0" borderId="0" xfId="0" quotePrefix="1" applyFont="1" applyBorder="1" applyProtection="1"/>
    <xf numFmtId="0" fontId="1" fillId="0" borderId="0" xfId="0" applyFont="1" applyBorder="1" applyProtection="1"/>
    <xf numFmtId="0" fontId="0" fillId="0" borderId="63" xfId="0" applyBorder="1"/>
    <xf numFmtId="173" fontId="62" fillId="13" borderId="64" xfId="0" applyNumberFormat="1" applyFont="1" applyFill="1" applyBorder="1" applyProtection="1"/>
    <xf numFmtId="0" fontId="3" fillId="3" borderId="65" xfId="0" applyFont="1" applyFill="1" applyBorder="1" applyAlignment="1" applyProtection="1">
      <alignment horizontal="left" vertical="top"/>
    </xf>
    <xf numFmtId="0" fontId="3" fillId="3" borderId="66" xfId="0" applyFont="1" applyFill="1" applyBorder="1" applyAlignment="1" applyProtection="1">
      <alignment horizontal="left" vertical="top"/>
    </xf>
    <xf numFmtId="0" fontId="3" fillId="0" borderId="66" xfId="0" applyFont="1" applyBorder="1" applyProtection="1"/>
    <xf numFmtId="1" fontId="59" fillId="11" borderId="67" xfId="0" applyNumberFormat="1" applyFont="1" applyFill="1" applyBorder="1" applyAlignment="1" applyProtection="1">
      <alignment horizontal="center"/>
    </xf>
    <xf numFmtId="173" fontId="63" fillId="0" borderId="67" xfId="0" applyNumberFormat="1" applyFont="1" applyBorder="1" applyProtection="1">
      <protection locked="0"/>
    </xf>
    <xf numFmtId="173" fontId="63" fillId="0" borderId="68" xfId="0" applyNumberFormat="1" applyFont="1" applyBorder="1" applyProtection="1">
      <protection locked="0"/>
    </xf>
    <xf numFmtId="173" fontId="62" fillId="13" borderId="67" xfId="0" applyNumberFormat="1" applyFont="1" applyFill="1" applyBorder="1" applyProtection="1"/>
    <xf numFmtId="173" fontId="63" fillId="0" borderId="69" xfId="0" applyNumberFormat="1" applyFont="1" applyBorder="1" applyAlignment="1" applyProtection="1">
      <alignment horizontal="right"/>
      <protection locked="0"/>
    </xf>
    <xf numFmtId="173" fontId="63" fillId="0" borderId="69" xfId="0" applyNumberFormat="1" applyFont="1" applyBorder="1" applyProtection="1">
      <protection locked="0"/>
    </xf>
    <xf numFmtId="173" fontId="61" fillId="13" borderId="69" xfId="0" applyNumberFormat="1" applyFont="1" applyFill="1" applyBorder="1" applyProtection="1"/>
    <xf numFmtId="173" fontId="62" fillId="13" borderId="69" xfId="0" applyNumberFormat="1" applyFont="1" applyFill="1" applyBorder="1" applyProtection="1"/>
    <xf numFmtId="0" fontId="0" fillId="5" borderId="0" xfId="0" applyFill="1" applyBorder="1"/>
    <xf numFmtId="0" fontId="0" fillId="0" borderId="0" xfId="0" applyBorder="1" applyAlignment="1">
      <alignment horizontal="center"/>
    </xf>
    <xf numFmtId="172" fontId="18" fillId="0" borderId="0" xfId="0" applyNumberFormat="1" applyFont="1" applyBorder="1"/>
    <xf numFmtId="0" fontId="91" fillId="0" borderId="0" xfId="0" applyFont="1" applyBorder="1" applyAlignment="1">
      <alignment horizontal="left"/>
    </xf>
    <xf numFmtId="0" fontId="91" fillId="0" borderId="0" xfId="0" applyFont="1" applyBorder="1"/>
    <xf numFmtId="0" fontId="91" fillId="0" borderId="0" xfId="0" applyFont="1" applyBorder="1" applyAlignment="1">
      <alignment horizontal="center"/>
    </xf>
    <xf numFmtId="173" fontId="28" fillId="13" borderId="1" xfId="0" applyNumberFormat="1" applyFont="1" applyFill="1" applyBorder="1" applyProtection="1">
      <protection locked="0"/>
    </xf>
    <xf numFmtId="2" fontId="72" fillId="13" borderId="34" xfId="0" applyNumberFormat="1" applyFont="1" applyFill="1" applyBorder="1" applyProtection="1"/>
    <xf numFmtId="2" fontId="72" fillId="13" borderId="70" xfId="0" applyNumberFormat="1" applyFont="1" applyFill="1" applyBorder="1" applyProtection="1"/>
    <xf numFmtId="2" fontId="72" fillId="13" borderId="71" xfId="0" applyNumberFormat="1" applyFont="1" applyFill="1" applyBorder="1" applyProtection="1"/>
    <xf numFmtId="2" fontId="72" fillId="13" borderId="25" xfId="0" applyNumberFormat="1" applyFont="1" applyFill="1" applyBorder="1" applyProtection="1"/>
    <xf numFmtId="2" fontId="45" fillId="13" borderId="72" xfId="0" applyNumberFormat="1" applyFont="1" applyFill="1" applyBorder="1" applyProtection="1"/>
    <xf numFmtId="2" fontId="69" fillId="7" borderId="34" xfId="20" applyNumberFormat="1" applyFont="1" applyFill="1" applyBorder="1" applyProtection="1">
      <protection locked="0"/>
    </xf>
    <xf numFmtId="0" fontId="103" fillId="0" borderId="0" xfId="0" applyFont="1"/>
    <xf numFmtId="0" fontId="97" fillId="4" borderId="0" xfId="0" applyFont="1" applyFill="1" applyBorder="1" applyAlignment="1" applyProtection="1">
      <alignment horizontal="center"/>
    </xf>
    <xf numFmtId="0" fontId="93" fillId="0" borderId="2" xfId="0" applyFont="1" applyBorder="1" applyProtection="1"/>
    <xf numFmtId="0" fontId="95" fillId="0" borderId="0" xfId="0" applyFont="1"/>
    <xf numFmtId="0" fontId="23" fillId="0" borderId="0" xfId="21" applyFont="1"/>
    <xf numFmtId="0" fontId="92" fillId="7" borderId="0" xfId="0" applyFont="1" applyFill="1" applyBorder="1" applyAlignment="1" applyProtection="1">
      <alignment horizontal="right" vertical="top"/>
    </xf>
    <xf numFmtId="0" fontId="8" fillId="6" borderId="12" xfId="0" applyFont="1" applyFill="1" applyBorder="1" applyProtection="1"/>
    <xf numFmtId="0" fontId="4" fillId="6" borderId="13" xfId="0" applyFont="1" applyFill="1" applyBorder="1" applyAlignment="1" applyProtection="1">
      <alignment horizontal="right"/>
    </xf>
    <xf numFmtId="0" fontId="4" fillId="9" borderId="18" xfId="14" applyFont="1" applyFill="1" applyBorder="1" applyAlignment="1" applyProtection="1">
      <alignment horizontal="center"/>
    </xf>
    <xf numFmtId="0" fontId="20" fillId="10" borderId="0" xfId="21" applyFont="1" applyFill="1" applyBorder="1" applyAlignment="1" applyProtection="1">
      <alignment horizontal="right"/>
    </xf>
    <xf numFmtId="0" fontId="19" fillId="0" borderId="44" xfId="0" applyFont="1" applyBorder="1" applyProtection="1"/>
    <xf numFmtId="0" fontId="19" fillId="0" borderId="44" xfId="0" applyFont="1" applyBorder="1"/>
    <xf numFmtId="0" fontId="3" fillId="23" borderId="0" xfId="0" applyFont="1" applyFill="1" applyBorder="1" applyProtection="1"/>
    <xf numFmtId="0" fontId="34" fillId="23" borderId="0" xfId="0" applyFont="1" applyFill="1" applyBorder="1" applyAlignment="1" applyProtection="1">
      <alignment horizontal="right" vertical="top"/>
    </xf>
    <xf numFmtId="0" fontId="4" fillId="9" borderId="57" xfId="0" applyFont="1" applyFill="1" applyBorder="1" applyAlignment="1" applyProtection="1">
      <alignment horizontal="center"/>
    </xf>
    <xf numFmtId="173" fontId="62" fillId="13" borderId="1" xfId="0" applyNumberFormat="1" applyFont="1" applyFill="1" applyBorder="1" applyProtection="1"/>
    <xf numFmtId="170" fontId="19" fillId="7" borderId="0" xfId="0" applyNumberFormat="1" applyFont="1" applyFill="1" applyBorder="1" applyAlignment="1" applyProtection="1">
      <alignment horizontal="left" vertical="center"/>
    </xf>
    <xf numFmtId="0" fontId="4" fillId="9" borderId="57" xfId="14" applyFont="1" applyFill="1" applyBorder="1" applyAlignment="1" applyProtection="1">
      <alignment horizontal="center"/>
    </xf>
    <xf numFmtId="0" fontId="57" fillId="0" borderId="18" xfId="0" applyFont="1" applyBorder="1" applyAlignment="1" applyProtection="1">
      <alignment horizontal="center" vertical="center"/>
      <protection locked="0"/>
    </xf>
    <xf numFmtId="0" fontId="57" fillId="7" borderId="56" xfId="0" applyFont="1" applyFill="1" applyBorder="1" applyAlignment="1" applyProtection="1">
      <alignment horizontal="center"/>
      <protection locked="0"/>
    </xf>
    <xf numFmtId="0" fontId="7" fillId="24" borderId="17" xfId="9" applyFont="1" applyFill="1" applyBorder="1" applyAlignment="1" applyProtection="1">
      <alignment horizontal="center"/>
      <protection locked="0"/>
    </xf>
    <xf numFmtId="173" fontId="28" fillId="0" borderId="1" xfId="0" quotePrefix="1" applyNumberFormat="1" applyFont="1" applyBorder="1" applyProtection="1">
      <protection locked="0"/>
    </xf>
    <xf numFmtId="0" fontId="0" fillId="14" borderId="0" xfId="0" applyFill="1"/>
    <xf numFmtId="0" fontId="13" fillId="5" borderId="0" xfId="0" applyFont="1" applyFill="1" applyBorder="1" applyAlignment="1" applyProtection="1">
      <alignment horizontal="left" vertical="center"/>
    </xf>
    <xf numFmtId="0" fontId="4" fillId="14" borderId="1" xfId="0" applyFont="1" applyFill="1" applyBorder="1" applyAlignment="1" applyProtection="1">
      <alignment horizontal="center" vertical="center"/>
      <protection locked="0"/>
    </xf>
    <xf numFmtId="0" fontId="4" fillId="14" borderId="1" xfId="0" applyFont="1" applyFill="1" applyBorder="1" applyAlignment="1" applyProtection="1">
      <alignment horizontal="center"/>
      <protection locked="0"/>
    </xf>
    <xf numFmtId="0" fontId="4" fillId="14" borderId="34" xfId="0" applyFont="1" applyFill="1" applyBorder="1" applyAlignment="1" applyProtection="1">
      <alignment horizontal="center"/>
      <protection locked="0"/>
    </xf>
    <xf numFmtId="0" fontId="13" fillId="5" borderId="5" xfId="0" applyFont="1" applyFill="1" applyBorder="1" applyProtection="1"/>
    <xf numFmtId="0" fontId="28" fillId="14" borderId="22" xfId="0" applyFont="1" applyFill="1" applyBorder="1" applyAlignment="1" applyProtection="1">
      <alignment horizontal="center"/>
      <protection locked="0"/>
    </xf>
    <xf numFmtId="0" fontId="95" fillId="14" borderId="0" xfId="0" applyFont="1" applyFill="1"/>
    <xf numFmtId="0" fontId="18" fillId="5" borderId="7" xfId="0" applyFont="1" applyFill="1" applyBorder="1" applyProtection="1"/>
    <xf numFmtId="0" fontId="19" fillId="5" borderId="0" xfId="0" applyFont="1" applyFill="1" applyBorder="1" applyAlignment="1" applyProtection="1">
      <alignment horizontal="center"/>
    </xf>
    <xf numFmtId="0" fontId="18" fillId="25" borderId="0" xfId="0" applyFont="1" applyFill="1" applyBorder="1" applyProtection="1"/>
    <xf numFmtId="0" fontId="0" fillId="14" borderId="0" xfId="0" applyFill="1" applyBorder="1"/>
    <xf numFmtId="0" fontId="19" fillId="25" borderId="0" xfId="0" applyFont="1" applyFill="1" applyBorder="1" applyProtection="1"/>
    <xf numFmtId="0" fontId="13" fillId="5" borderId="36" xfId="0" applyFont="1" applyFill="1" applyBorder="1" applyProtection="1"/>
    <xf numFmtId="0" fontId="43" fillId="14" borderId="0" xfId="21" applyFill="1"/>
    <xf numFmtId="0" fontId="53" fillId="14" borderId="0" xfId="21" applyFont="1" applyFill="1"/>
    <xf numFmtId="0" fontId="22" fillId="14" borderId="0" xfId="0" applyFont="1" applyFill="1" applyProtection="1"/>
    <xf numFmtId="0" fontId="53" fillId="14" borderId="0" xfId="0" applyFont="1" applyFill="1" applyProtection="1"/>
    <xf numFmtId="0" fontId="18" fillId="14" borderId="0" xfId="0" applyFont="1" applyFill="1" applyProtection="1"/>
    <xf numFmtId="0" fontId="25" fillId="14" borderId="0" xfId="0" applyFont="1" applyFill="1" applyProtection="1"/>
    <xf numFmtId="0" fontId="22" fillId="14" borderId="0" xfId="0" applyFont="1" applyFill="1" applyAlignment="1" applyProtection="1">
      <alignment horizontal="right"/>
    </xf>
    <xf numFmtId="0" fontId="18" fillId="5" borderId="78" xfId="0" applyFont="1" applyFill="1" applyBorder="1" applyAlignment="1" applyProtection="1">
      <alignment horizontal="center"/>
    </xf>
    <xf numFmtId="173" fontId="28" fillId="14" borderId="79" xfId="0" applyNumberFormat="1" applyFont="1" applyFill="1" applyBorder="1" applyAlignment="1" applyProtection="1">
      <alignment horizontal="center"/>
      <protection locked="0"/>
    </xf>
    <xf numFmtId="0" fontId="18" fillId="5" borderId="1" xfId="0" applyFont="1" applyFill="1" applyBorder="1" applyAlignment="1" applyProtection="1">
      <alignment horizontal="center"/>
    </xf>
    <xf numFmtId="173" fontId="28" fillId="14" borderId="34" xfId="0" applyNumberFormat="1" applyFont="1" applyFill="1" applyBorder="1" applyAlignment="1" applyProtection="1">
      <alignment horizontal="center"/>
      <protection locked="0"/>
    </xf>
    <xf numFmtId="0" fontId="13" fillId="5" borderId="9" xfId="0" applyFont="1" applyFill="1" applyBorder="1" applyAlignment="1" applyProtection="1">
      <alignment horizontal="center"/>
    </xf>
    <xf numFmtId="0" fontId="24" fillId="5" borderId="36" xfId="0" applyFont="1" applyFill="1" applyBorder="1" applyAlignment="1" applyProtection="1">
      <alignment horizontal="right"/>
    </xf>
    <xf numFmtId="0" fontId="13" fillId="14" borderId="0" xfId="0" applyFont="1" applyFill="1"/>
    <xf numFmtId="0" fontId="19" fillId="3" borderId="36" xfId="0" applyFont="1" applyFill="1" applyBorder="1" applyProtection="1"/>
    <xf numFmtId="0" fontId="18" fillId="3" borderId="36" xfId="0" applyFont="1" applyFill="1" applyBorder="1" applyProtection="1"/>
    <xf numFmtId="0" fontId="21" fillId="3" borderId="36" xfId="0" applyFont="1" applyFill="1" applyBorder="1" applyAlignment="1" applyProtection="1"/>
    <xf numFmtId="0" fontId="19" fillId="3" borderId="0" xfId="0" applyFont="1" applyFill="1" applyBorder="1" applyProtection="1"/>
    <xf numFmtId="0" fontId="18" fillId="3" borderId="0" xfId="0" applyFont="1" applyFill="1" applyBorder="1" applyProtection="1"/>
    <xf numFmtId="0" fontId="21" fillId="14" borderId="0" xfId="0" applyFont="1" applyFill="1" applyAlignment="1">
      <alignment horizontal="center"/>
    </xf>
    <xf numFmtId="0" fontId="24" fillId="14" borderId="36" xfId="0" applyFont="1" applyFill="1" applyBorder="1" applyAlignment="1" applyProtection="1">
      <alignment horizontal="right"/>
    </xf>
    <xf numFmtId="0" fontId="34" fillId="14" borderId="9" xfId="0" applyFont="1" applyFill="1" applyBorder="1" applyAlignment="1" applyProtection="1">
      <alignment horizontal="right" vertical="top"/>
    </xf>
    <xf numFmtId="0" fontId="34" fillId="14" borderId="7" xfId="0" applyFont="1" applyFill="1" applyBorder="1" applyAlignment="1" applyProtection="1">
      <alignment horizontal="right" vertical="top"/>
    </xf>
    <xf numFmtId="0" fontId="0" fillId="14" borderId="7" xfId="0" applyFill="1" applyBorder="1" applyAlignment="1"/>
    <xf numFmtId="0" fontId="18" fillId="14" borderId="8" xfId="0" applyFont="1" applyFill="1" applyBorder="1" applyProtection="1"/>
    <xf numFmtId="0" fontId="21" fillId="3" borderId="0" xfId="0" applyFont="1" applyFill="1" applyBorder="1" applyProtection="1"/>
    <xf numFmtId="0" fontId="24" fillId="3" borderId="0" xfId="0" applyFont="1" applyFill="1" applyBorder="1" applyAlignment="1" applyProtection="1">
      <alignment horizontal="right"/>
    </xf>
    <xf numFmtId="0" fontId="3" fillId="14" borderId="66" xfId="0" applyFont="1" applyFill="1" applyBorder="1" applyAlignment="1" applyProtection="1">
      <alignment horizontal="left" vertical="top"/>
    </xf>
    <xf numFmtId="0" fontId="3" fillId="14" borderId="66" xfId="0" applyFont="1" applyFill="1" applyBorder="1" applyProtection="1"/>
    <xf numFmtId="0" fontId="3" fillId="14" borderId="81" xfId="0" applyFont="1" applyFill="1" applyBorder="1" applyProtection="1"/>
    <xf numFmtId="0" fontId="3" fillId="14" borderId="0" xfId="0" applyFont="1" applyFill="1" applyBorder="1" applyProtection="1"/>
    <xf numFmtId="167" fontId="16" fillId="14" borderId="81" xfId="0" applyNumberFormat="1" applyFont="1" applyFill="1" applyBorder="1" applyAlignment="1" applyProtection="1">
      <alignment horizontal="center"/>
    </xf>
    <xf numFmtId="167" fontId="18" fillId="14" borderId="0" xfId="0" applyNumberFormat="1" applyFont="1" applyFill="1" applyBorder="1" applyAlignment="1" applyProtection="1">
      <alignment horizontal="center"/>
    </xf>
    <xf numFmtId="0" fontId="18" fillId="14" borderId="0" xfId="0" applyFont="1" applyFill="1" applyBorder="1" applyAlignment="1" applyProtection="1">
      <alignment horizontal="right" vertical="center"/>
    </xf>
    <xf numFmtId="170" fontId="18" fillId="14" borderId="0" xfId="0" applyNumberFormat="1" applyFont="1" applyFill="1" applyBorder="1" applyAlignment="1" applyProtection="1">
      <alignment horizontal="centerContinuous" vertical="center"/>
    </xf>
    <xf numFmtId="167" fontId="16" fillId="14" borderId="81" xfId="0" applyNumberFormat="1" applyFont="1" applyFill="1" applyBorder="1" applyAlignment="1" applyProtection="1">
      <alignment horizontal="centerContinuous"/>
    </xf>
    <xf numFmtId="167" fontId="16" fillId="14" borderId="0" xfId="0" applyNumberFormat="1" applyFont="1" applyFill="1" applyBorder="1" applyAlignment="1" applyProtection="1">
      <alignment horizontal="center"/>
    </xf>
    <xf numFmtId="0" fontId="13" fillId="5" borderId="31" xfId="0" applyFont="1" applyFill="1" applyBorder="1" applyProtection="1"/>
    <xf numFmtId="0" fontId="13" fillId="5" borderId="22" xfId="0" applyFont="1" applyFill="1" applyBorder="1" applyProtection="1"/>
    <xf numFmtId="0" fontId="3" fillId="14" borderId="5" xfId="0" applyFont="1" applyFill="1" applyBorder="1" applyProtection="1"/>
    <xf numFmtId="0" fontId="0" fillId="14" borderId="83" xfId="0" applyFill="1" applyBorder="1"/>
    <xf numFmtId="0" fontId="0" fillId="14" borderId="84" xfId="0" applyFill="1" applyBorder="1"/>
    <xf numFmtId="0" fontId="87" fillId="14" borderId="0" xfId="0" applyFont="1" applyFill="1"/>
    <xf numFmtId="167" fontId="18" fillId="14" borderId="0" xfId="0" applyNumberFormat="1" applyFont="1" applyFill="1" applyBorder="1" applyAlignment="1" applyProtection="1">
      <alignment horizontal="centerContinuous"/>
    </xf>
    <xf numFmtId="0" fontId="54" fillId="14" borderId="23" xfId="0" applyFont="1" applyFill="1" applyBorder="1" applyProtection="1">
      <protection locked="0"/>
    </xf>
    <xf numFmtId="41" fontId="19" fillId="5" borderId="0" xfId="0" applyNumberFormat="1" applyFont="1" applyFill="1" applyBorder="1" applyProtection="1"/>
    <xf numFmtId="0" fontId="18" fillId="5" borderId="75" xfId="0" applyFont="1" applyFill="1" applyBorder="1" applyProtection="1"/>
    <xf numFmtId="0" fontId="13" fillId="14" borderId="0" xfId="0" applyFont="1" applyFill="1" applyBorder="1" applyProtection="1"/>
    <xf numFmtId="0" fontId="22" fillId="14" borderId="0" xfId="0" applyFont="1" applyFill="1" applyAlignment="1" applyProtection="1">
      <alignment horizontal="right" vertical="center"/>
    </xf>
    <xf numFmtId="173" fontId="54" fillId="14" borderId="1" xfId="0" applyNumberFormat="1" applyFont="1" applyFill="1" applyBorder="1" applyProtection="1">
      <protection locked="0"/>
    </xf>
    <xf numFmtId="0" fontId="2" fillId="0" borderId="0" xfId="15"/>
    <xf numFmtId="0" fontId="2" fillId="0" borderId="0" xfId="15" applyFill="1"/>
    <xf numFmtId="0" fontId="81" fillId="0" borderId="59" xfId="23" applyFont="1" applyFill="1" applyBorder="1" applyAlignment="1" applyProtection="1">
      <alignment horizontal="center"/>
      <protection locked="0"/>
    </xf>
    <xf numFmtId="0" fontId="9" fillId="11" borderId="1" xfId="15" applyFont="1" applyFill="1" applyBorder="1" applyAlignment="1">
      <alignment horizontal="center" wrapText="1"/>
    </xf>
    <xf numFmtId="0" fontId="9" fillId="19" borderId="1" xfId="15" applyFont="1" applyFill="1" applyBorder="1" applyAlignment="1">
      <alignment horizontal="center" wrapText="1"/>
    </xf>
    <xf numFmtId="0" fontId="2" fillId="0" borderId="0" xfId="15" applyProtection="1">
      <protection locked="0"/>
    </xf>
    <xf numFmtId="0" fontId="2" fillId="18" borderId="0" xfId="15" applyFill="1"/>
    <xf numFmtId="0" fontId="2" fillId="18" borderId="0" xfId="15" applyNumberFormat="1" applyFill="1"/>
    <xf numFmtId="176" fontId="2" fillId="0" borderId="0" xfId="15" applyNumberFormat="1"/>
    <xf numFmtId="0" fontId="2" fillId="20" borderId="0" xfId="15" applyFill="1"/>
    <xf numFmtId="41" fontId="2" fillId="0" borderId="0" xfId="15" applyNumberFormat="1"/>
    <xf numFmtId="5" fontId="2" fillId="0" borderId="0" xfId="15" applyNumberFormat="1" applyFill="1"/>
    <xf numFmtId="6" fontId="2" fillId="20" borderId="0" xfId="15" applyNumberFormat="1" applyFill="1"/>
    <xf numFmtId="5" fontId="2" fillId="20" borderId="0" xfId="15" applyNumberFormat="1" applyFill="1"/>
    <xf numFmtId="37" fontId="2" fillId="0" borderId="0" xfId="15" applyNumberFormat="1"/>
    <xf numFmtId="175" fontId="0" fillId="20" borderId="0" xfId="5" applyNumberFormat="1" applyFont="1" applyFill="1"/>
    <xf numFmtId="0" fontId="2" fillId="26" borderId="0" xfId="15" applyFill="1"/>
    <xf numFmtId="0" fontId="2" fillId="23" borderId="0" xfId="15" applyFill="1"/>
    <xf numFmtId="173" fontId="63" fillId="0" borderId="86" xfId="0" applyNumberFormat="1" applyFont="1" applyBorder="1" applyProtection="1">
      <protection locked="0"/>
    </xf>
    <xf numFmtId="0" fontId="0" fillId="0" borderId="34" xfId="0" applyBorder="1" applyProtection="1">
      <protection locked="0"/>
    </xf>
    <xf numFmtId="0" fontId="0" fillId="0" borderId="57" xfId="0" applyBorder="1" applyAlignment="1" applyProtection="1">
      <alignment horizontal="center"/>
      <protection locked="0"/>
    </xf>
    <xf numFmtId="0" fontId="0" fillId="0" borderId="94" xfId="0" applyBorder="1" applyAlignment="1" applyProtection="1">
      <alignment horizontal="center"/>
      <protection locked="0"/>
    </xf>
    <xf numFmtId="170" fontId="78" fillId="0" borderId="95" xfId="0" applyNumberFormat="1" applyFont="1" applyBorder="1" applyAlignment="1" applyProtection="1">
      <alignment horizontal="centerContinuous"/>
      <protection locked="0"/>
    </xf>
    <xf numFmtId="170" fontId="78" fillId="0" borderId="56" xfId="0" applyNumberFormat="1" applyFont="1" applyBorder="1" applyAlignment="1" applyProtection="1">
      <alignment horizontal="centerContinuous"/>
      <protection locked="0"/>
    </xf>
    <xf numFmtId="173" fontId="16" fillId="13" borderId="18" xfId="0" applyNumberFormat="1" applyFont="1" applyFill="1" applyBorder="1" applyProtection="1"/>
    <xf numFmtId="178" fontId="28" fillId="16" borderId="34" xfId="21" applyNumberFormat="1" applyFont="1" applyFill="1" applyBorder="1" applyAlignment="1" applyProtection="1">
      <alignment horizontal="center"/>
      <protection locked="0"/>
    </xf>
    <xf numFmtId="173" fontId="41" fillId="5" borderId="34" xfId="0" applyNumberFormat="1" applyFont="1" applyFill="1" applyBorder="1" applyProtection="1">
      <protection locked="0"/>
    </xf>
    <xf numFmtId="0" fontId="19" fillId="5" borderId="0" xfId="0" applyFont="1" applyFill="1" applyBorder="1" applyAlignment="1" applyProtection="1">
      <alignment horizontal="left" vertical="top" wrapText="1"/>
    </xf>
    <xf numFmtId="0" fontId="2" fillId="27" borderId="0" xfId="15" applyFill="1"/>
    <xf numFmtId="0" fontId="51" fillId="0" borderId="0" xfId="0" applyFont="1"/>
    <xf numFmtId="0" fontId="41" fillId="0" borderId="0" xfId="0" applyFont="1"/>
    <xf numFmtId="0" fontId="1" fillId="0" borderId="0" xfId="0" applyFont="1"/>
    <xf numFmtId="0" fontId="0" fillId="0" borderId="84" xfId="0" applyBorder="1"/>
    <xf numFmtId="0" fontId="0" fillId="28" borderId="0" xfId="0" applyFill="1"/>
    <xf numFmtId="0" fontId="18" fillId="28" borderId="2" xfId="0" applyFont="1" applyFill="1" applyBorder="1" applyProtection="1"/>
    <xf numFmtId="0" fontId="0" fillId="0" borderId="0" xfId="0" applyFill="1" applyBorder="1"/>
    <xf numFmtId="2" fontId="81" fillId="0" borderId="108" xfId="0" applyNumberFormat="1" applyFont="1" applyFill="1" applyBorder="1" applyProtection="1">
      <protection locked="0"/>
    </xf>
    <xf numFmtId="2" fontId="81" fillId="0" borderId="109" xfId="0" applyNumberFormat="1" applyFont="1" applyFill="1" applyBorder="1" applyProtection="1">
      <protection locked="0"/>
    </xf>
    <xf numFmtId="173" fontId="105" fillId="0" borderId="1" xfId="0" applyNumberFormat="1" applyFont="1" applyBorder="1" applyProtection="1">
      <protection locked="0"/>
    </xf>
    <xf numFmtId="173" fontId="105" fillId="0" borderId="17" xfId="0" applyNumberFormat="1" applyFont="1" applyBorder="1" applyProtection="1">
      <protection locked="0"/>
    </xf>
    <xf numFmtId="0" fontId="106" fillId="0" borderId="34" xfId="0" applyFont="1" applyBorder="1"/>
    <xf numFmtId="4" fontId="50" fillId="0" borderId="17" xfId="0" applyNumberFormat="1" applyFont="1" applyBorder="1" applyAlignment="1" applyProtection="1">
      <alignment horizontal="center"/>
      <protection locked="0"/>
    </xf>
    <xf numFmtId="177" fontId="1" fillId="0" borderId="0" xfId="1" applyNumberFormat="1" applyFont="1"/>
    <xf numFmtId="177" fontId="107" fillId="0" borderId="0" xfId="1" applyNumberFormat="1" applyFont="1"/>
    <xf numFmtId="177" fontId="0" fillId="0" borderId="0" xfId="1" applyNumberFormat="1" applyFont="1"/>
    <xf numFmtId="177" fontId="108" fillId="0" borderId="0" xfId="1" applyNumberFormat="1" applyFont="1" applyBorder="1" applyProtection="1"/>
    <xf numFmtId="177" fontId="109" fillId="0" borderId="0" xfId="1" applyNumberFormat="1" applyFont="1"/>
    <xf numFmtId="173" fontId="110" fillId="5" borderId="34" xfId="0" applyNumberFormat="1" applyFont="1" applyFill="1" applyBorder="1" applyProtection="1">
      <protection locked="0"/>
    </xf>
    <xf numFmtId="177" fontId="1" fillId="0" borderId="66" xfId="1" applyNumberFormat="1" applyFont="1" applyBorder="1"/>
    <xf numFmtId="0" fontId="0" fillId="0" borderId="66" xfId="0" applyBorder="1"/>
    <xf numFmtId="0" fontId="0" fillId="0" borderId="83" xfId="0" applyBorder="1"/>
    <xf numFmtId="177" fontId="1" fillId="0" borderId="81" xfId="1" applyNumberFormat="1" applyFont="1" applyBorder="1"/>
    <xf numFmtId="177" fontId="1" fillId="0" borderId="0" xfId="1" applyNumberFormat="1" applyFont="1" applyBorder="1"/>
    <xf numFmtId="177" fontId="4" fillId="0" borderId="81" xfId="1" applyNumberFormat="1" applyFont="1" applyBorder="1"/>
    <xf numFmtId="177" fontId="109" fillId="0" borderId="92" xfId="1" applyNumberFormat="1" applyFont="1" applyBorder="1"/>
    <xf numFmtId="177" fontId="1" fillId="0" borderId="85" xfId="1" applyNumberFormat="1" applyFont="1" applyBorder="1"/>
    <xf numFmtId="0" fontId="0" fillId="0" borderId="85" xfId="0" applyBorder="1"/>
    <xf numFmtId="0" fontId="0" fillId="0" borderId="93" xfId="0" applyBorder="1"/>
    <xf numFmtId="177" fontId="4" fillId="0" borderId="65" xfId="1" applyNumberFormat="1" applyFont="1" applyBorder="1"/>
    <xf numFmtId="0" fontId="24" fillId="25" borderId="0" xfId="0" applyFont="1" applyFill="1" applyBorder="1" applyAlignment="1" applyProtection="1">
      <alignment horizontal="right"/>
    </xf>
    <xf numFmtId="0" fontId="0" fillId="23" borderId="0" xfId="0" applyFill="1"/>
    <xf numFmtId="177" fontId="0" fillId="23" borderId="0" xfId="1" applyNumberFormat="1" applyFont="1" applyFill="1"/>
    <xf numFmtId="177" fontId="0" fillId="23" borderId="0" xfId="0" applyNumberFormat="1" applyFill="1"/>
    <xf numFmtId="173" fontId="29" fillId="13" borderId="110" xfId="0" applyNumberFormat="1" applyFont="1" applyFill="1" applyBorder="1" applyProtection="1"/>
    <xf numFmtId="173" fontId="28" fillId="23" borderId="1" xfId="0" applyNumberFormat="1" applyFont="1" applyFill="1" applyBorder="1" applyProtection="1">
      <protection locked="0"/>
    </xf>
    <xf numFmtId="0" fontId="4" fillId="8" borderId="0" xfId="0" applyFont="1" applyFill="1"/>
    <xf numFmtId="0" fontId="19" fillId="8" borderId="0" xfId="0" applyFont="1" applyFill="1"/>
    <xf numFmtId="0" fontId="4" fillId="8" borderId="2" xfId="0" applyFont="1" applyFill="1" applyBorder="1"/>
    <xf numFmtId="0" fontId="4" fillId="9" borderId="16" xfId="0" applyFont="1" applyFill="1" applyBorder="1" applyAlignment="1">
      <alignment horizontal="center"/>
    </xf>
    <xf numFmtId="0" fontId="4" fillId="9" borderId="51" xfId="0" applyFont="1" applyFill="1" applyBorder="1" applyAlignment="1">
      <alignment horizontal="center"/>
    </xf>
    <xf numFmtId="0" fontId="4" fillId="9" borderId="51" xfId="0" applyFont="1" applyFill="1" applyBorder="1"/>
    <xf numFmtId="0" fontId="4" fillId="9" borderId="15" xfId="0" applyFont="1" applyFill="1" applyBorder="1" applyAlignment="1">
      <alignment horizontal="center"/>
    </xf>
    <xf numFmtId="0" fontId="112" fillId="0" borderId="17" xfId="0" applyFont="1" applyBorder="1"/>
    <xf numFmtId="0" fontId="112" fillId="0" borderId="95" xfId="0" applyFont="1" applyBorder="1" applyAlignment="1" applyProtection="1">
      <alignment horizontal="center"/>
      <protection locked="0"/>
    </xf>
    <xf numFmtId="0" fontId="29" fillId="8" borderId="0" xfId="0" applyFont="1" applyFill="1"/>
    <xf numFmtId="0" fontId="1" fillId="8" borderId="0" xfId="0" applyFont="1" applyFill="1"/>
    <xf numFmtId="0" fontId="21" fillId="8" borderId="0" xfId="0" applyFont="1" applyFill="1"/>
    <xf numFmtId="0" fontId="1" fillId="8" borderId="2" xfId="0" applyFont="1" applyFill="1" applyBorder="1"/>
    <xf numFmtId="0" fontId="4" fillId="8" borderId="0" xfId="0" applyFont="1" applyFill="1" applyAlignment="1">
      <alignment horizontal="left" vertical="center"/>
    </xf>
    <xf numFmtId="0" fontId="21" fillId="8" borderId="0" xfId="0" applyFont="1" applyFill="1" applyAlignment="1">
      <alignment horizontal="left" vertical="top" wrapText="1"/>
    </xf>
    <xf numFmtId="0" fontId="21" fillId="5" borderId="5" xfId="0" applyFont="1" applyFill="1" applyBorder="1" applyProtection="1"/>
    <xf numFmtId="0" fontId="2" fillId="29" borderId="6" xfId="0" applyFont="1" applyFill="1" applyBorder="1" applyProtection="1"/>
    <xf numFmtId="0" fontId="0" fillId="30" borderId="0" xfId="0" applyFill="1"/>
    <xf numFmtId="0" fontId="21" fillId="29" borderId="0" xfId="0" applyFont="1" applyFill="1" applyBorder="1" applyAlignment="1" applyProtection="1">
      <alignment horizontal="left" vertical="center"/>
    </xf>
    <xf numFmtId="0" fontId="21" fillId="29" borderId="7" xfId="0" applyFont="1" applyFill="1" applyBorder="1" applyAlignment="1" applyProtection="1">
      <alignment horizontal="left" vertical="center"/>
    </xf>
    <xf numFmtId="0" fontId="29" fillId="30" borderId="0" xfId="0" applyFont="1" applyFill="1" applyBorder="1" applyProtection="1"/>
    <xf numFmtId="0" fontId="98" fillId="31" borderId="0" xfId="0" applyFont="1" applyFill="1" applyBorder="1" applyProtection="1"/>
    <xf numFmtId="0" fontId="99" fillId="31" borderId="0" xfId="0" applyFont="1" applyFill="1" applyBorder="1" applyProtection="1"/>
    <xf numFmtId="0" fontId="4" fillId="29" borderId="7" xfId="0" applyFont="1" applyFill="1" applyBorder="1" applyProtection="1"/>
    <xf numFmtId="0" fontId="4" fillId="29" borderId="4" xfId="0" applyFont="1" applyFill="1" applyBorder="1" applyProtection="1"/>
    <xf numFmtId="0" fontId="56" fillId="29" borderId="6" xfId="0" applyFont="1" applyFill="1" applyBorder="1" applyProtection="1"/>
    <xf numFmtId="0" fontId="58" fillId="29" borderId="6" xfId="0" applyFont="1" applyFill="1" applyBorder="1" applyProtection="1"/>
    <xf numFmtId="0" fontId="98" fillId="30" borderId="6" xfId="0" applyFont="1" applyFill="1" applyBorder="1" applyProtection="1"/>
    <xf numFmtId="0" fontId="4" fillId="29" borderId="73" xfId="0" applyFont="1" applyFill="1" applyBorder="1" applyProtection="1"/>
    <xf numFmtId="0" fontId="4" fillId="29" borderId="5" xfId="0" applyFont="1" applyFill="1" applyBorder="1" applyProtection="1"/>
    <xf numFmtId="0" fontId="2" fillId="29" borderId="9" xfId="0" applyFont="1" applyFill="1" applyBorder="1" applyAlignment="1" applyProtection="1">
      <alignment horizontal="left" vertical="center"/>
    </xf>
    <xf numFmtId="0" fontId="2" fillId="31" borderId="7" xfId="0" applyFont="1" applyFill="1" applyBorder="1" applyAlignment="1" applyProtection="1">
      <alignment horizontal="left" vertical="center"/>
    </xf>
    <xf numFmtId="0" fontId="9" fillId="31" borderId="7" xfId="0" applyFont="1" applyFill="1" applyBorder="1" applyProtection="1"/>
    <xf numFmtId="0" fontId="2" fillId="31" borderId="7" xfId="0" applyFont="1" applyFill="1" applyBorder="1" applyProtection="1"/>
    <xf numFmtId="0" fontId="4" fillId="31" borderId="7" xfId="0" applyFont="1" applyFill="1" applyBorder="1" applyAlignment="1" applyProtection="1">
      <alignment horizontal="left" vertical="center"/>
    </xf>
    <xf numFmtId="0" fontId="19" fillId="31" borderId="7" xfId="0" applyFont="1" applyFill="1" applyBorder="1" applyProtection="1"/>
    <xf numFmtId="0" fontId="21" fillId="29" borderId="7" xfId="0" applyFont="1" applyFill="1" applyBorder="1" applyProtection="1"/>
    <xf numFmtId="0" fontId="19" fillId="29" borderId="7" xfId="0" applyFont="1" applyFill="1" applyBorder="1" applyProtection="1"/>
    <xf numFmtId="0" fontId="2" fillId="29" borderId="7" xfId="0" applyFont="1" applyFill="1" applyBorder="1" applyProtection="1"/>
    <xf numFmtId="0" fontId="4" fillId="29" borderId="0" xfId="0" applyFont="1" applyFill="1"/>
    <xf numFmtId="0" fontId="4" fillId="29" borderId="0" xfId="0" applyFont="1" applyFill="1" applyBorder="1" applyProtection="1"/>
    <xf numFmtId="0" fontId="18" fillId="29" borderId="0" xfId="0" applyFont="1" applyFill="1" applyBorder="1" applyProtection="1"/>
    <xf numFmtId="0" fontId="16" fillId="29" borderId="0" xfId="0" applyFont="1" applyFill="1" applyBorder="1" applyAlignment="1" applyProtection="1">
      <alignment vertical="center"/>
    </xf>
    <xf numFmtId="0" fontId="28" fillId="29" borderId="0" xfId="0" applyFont="1" applyFill="1" applyBorder="1" applyProtection="1"/>
    <xf numFmtId="0" fontId="9" fillId="29" borderId="0" xfId="0" applyFont="1" applyFill="1" applyBorder="1" applyProtection="1"/>
    <xf numFmtId="0" fontId="9" fillId="29" borderId="0" xfId="0" applyFont="1" applyFill="1" applyBorder="1" applyAlignment="1" applyProtection="1">
      <alignment horizontal="center"/>
    </xf>
    <xf numFmtId="0" fontId="56" fillId="29" borderId="0" xfId="0" applyFont="1" applyFill="1" applyBorder="1" applyProtection="1"/>
    <xf numFmtId="0" fontId="58" fillId="29" borderId="0" xfId="0" applyFont="1" applyFill="1" applyBorder="1" applyProtection="1"/>
    <xf numFmtId="0" fontId="56" fillId="29" borderId="2" xfId="0" applyFont="1" applyFill="1" applyBorder="1" applyProtection="1"/>
    <xf numFmtId="0" fontId="21" fillId="29" borderId="15" xfId="0" applyFont="1" applyFill="1" applyBorder="1" applyProtection="1"/>
    <xf numFmtId="0" fontId="21" fillId="29" borderId="0" xfId="0" applyFont="1" applyFill="1" applyBorder="1" applyProtection="1"/>
    <xf numFmtId="0" fontId="21" fillId="30" borderId="0" xfId="0" applyFont="1" applyFill="1" applyBorder="1" applyProtection="1"/>
    <xf numFmtId="168" fontId="19" fillId="30" borderId="0" xfId="20" applyNumberFormat="1" applyFont="1" applyFill="1" applyBorder="1"/>
    <xf numFmtId="0" fontId="19" fillId="29" borderId="0" xfId="0" applyFont="1" applyFill="1"/>
    <xf numFmtId="0" fontId="19" fillId="30" borderId="0" xfId="0" applyFont="1" applyFill="1" applyBorder="1" applyProtection="1"/>
    <xf numFmtId="0" fontId="4" fillId="31" borderId="0" xfId="0" applyFont="1" applyFill="1" applyBorder="1" applyAlignment="1" applyProtection="1">
      <alignment horizontal="center" wrapText="1"/>
    </xf>
    <xf numFmtId="0" fontId="4" fillId="30" borderId="0" xfId="0" applyFont="1" applyFill="1" applyBorder="1" applyProtection="1"/>
    <xf numFmtId="177" fontId="111" fillId="31" borderId="0" xfId="1" applyNumberFormat="1" applyFont="1" applyFill="1" applyBorder="1" applyProtection="1"/>
    <xf numFmtId="6" fontId="104" fillId="31" borderId="0" xfId="0" applyNumberFormat="1" applyFont="1" applyFill="1" applyBorder="1" applyProtection="1"/>
    <xf numFmtId="173" fontId="41" fillId="31" borderId="0" xfId="0" applyNumberFormat="1" applyFont="1" applyFill="1" applyBorder="1" applyProtection="1"/>
    <xf numFmtId="0" fontId="19" fillId="32" borderId="0" xfId="0" applyFont="1" applyFill="1" applyBorder="1" applyAlignment="1" applyProtection="1">
      <alignment horizontal="center"/>
    </xf>
    <xf numFmtId="0" fontId="18" fillId="23" borderId="2" xfId="0" applyFont="1" applyFill="1" applyBorder="1" applyProtection="1"/>
    <xf numFmtId="177" fontId="109" fillId="23" borderId="0" xfId="1" applyNumberFormat="1" applyFont="1" applyFill="1"/>
    <xf numFmtId="177" fontId="1" fillId="23" borderId="0" xfId="1" applyNumberFormat="1" applyFont="1" applyFill="1"/>
    <xf numFmtId="0" fontId="13" fillId="25" borderId="0" xfId="0" applyFont="1" applyFill="1" applyBorder="1" applyProtection="1"/>
    <xf numFmtId="177" fontId="1" fillId="23" borderId="81" xfId="1" quotePrefix="1" applyNumberFormat="1" applyFont="1" applyFill="1" applyBorder="1"/>
    <xf numFmtId="177" fontId="1" fillId="23" borderId="0" xfId="1" applyNumberFormat="1" applyFont="1" applyFill="1" applyBorder="1"/>
    <xf numFmtId="0" fontId="0" fillId="23" borderId="0" xfId="0" applyFill="1" applyBorder="1"/>
    <xf numFmtId="0" fontId="0" fillId="23" borderId="84" xfId="0" applyFill="1" applyBorder="1"/>
    <xf numFmtId="0" fontId="95" fillId="23" borderId="0" xfId="0" applyFont="1" applyFill="1"/>
    <xf numFmtId="0" fontId="18" fillId="8" borderId="4" xfId="0" applyFont="1" applyFill="1" applyBorder="1" applyProtection="1"/>
    <xf numFmtId="0" fontId="18" fillId="8" borderId="5" xfId="0" applyFont="1" applyFill="1" applyBorder="1" applyProtection="1"/>
    <xf numFmtId="0" fontId="18" fillId="8" borderId="6" xfId="0" applyFont="1" applyFill="1" applyBorder="1" applyProtection="1"/>
    <xf numFmtId="0" fontId="36" fillId="8" borderId="0" xfId="0" applyFont="1" applyFill="1" applyBorder="1" applyProtection="1"/>
    <xf numFmtId="0" fontId="64" fillId="8" borderId="0" xfId="0" applyFont="1" applyFill="1" applyBorder="1" applyAlignment="1" applyProtection="1">
      <alignment vertical="center"/>
    </xf>
    <xf numFmtId="0" fontId="64" fillId="8" borderId="0" xfId="0" applyFont="1" applyFill="1" applyBorder="1" applyProtection="1"/>
    <xf numFmtId="0" fontId="4" fillId="8" borderId="6" xfId="0" applyFont="1" applyFill="1" applyBorder="1" applyProtection="1"/>
    <xf numFmtId="0" fontId="4" fillId="8" borderId="0" xfId="0" applyFont="1" applyFill="1" applyBorder="1" applyProtection="1"/>
    <xf numFmtId="0" fontId="45" fillId="8" borderId="0" xfId="0" applyFont="1" applyFill="1" applyBorder="1" applyProtection="1"/>
    <xf numFmtId="0" fontId="72" fillId="8" borderId="7" xfId="0" applyFont="1" applyFill="1" applyBorder="1" applyProtection="1"/>
    <xf numFmtId="0" fontId="13" fillId="8" borderId="9" xfId="0" applyFont="1" applyFill="1" applyBorder="1" applyProtection="1"/>
    <xf numFmtId="0" fontId="13" fillId="8" borderId="7" xfId="0" applyFont="1" applyFill="1" applyBorder="1" applyProtection="1"/>
    <xf numFmtId="0" fontId="4" fillId="8" borderId="0" xfId="0" applyFont="1" applyFill="1" applyBorder="1" applyAlignment="1" applyProtection="1">
      <alignment vertical="center"/>
    </xf>
    <xf numFmtId="0" fontId="4" fillId="8" borderId="0" xfId="0" applyFont="1" applyFill="1" applyBorder="1" applyAlignment="1" applyProtection="1">
      <alignment horizontal="centerContinuous"/>
    </xf>
    <xf numFmtId="0" fontId="4" fillId="8" borderId="36" xfId="0" applyFont="1" applyFill="1" applyBorder="1" applyProtection="1"/>
    <xf numFmtId="0" fontId="13" fillId="8" borderId="75" xfId="0" applyFont="1" applyFill="1" applyBorder="1" applyProtection="1"/>
    <xf numFmtId="0" fontId="4" fillId="8" borderId="0" xfId="0" applyFont="1" applyFill="1" applyBorder="1" applyAlignment="1" applyProtection="1">
      <alignment horizontal="left"/>
    </xf>
    <xf numFmtId="0" fontId="2" fillId="8" borderId="74" xfId="0" applyFont="1" applyFill="1" applyBorder="1" applyProtection="1"/>
    <xf numFmtId="0" fontId="4" fillId="8" borderId="36" xfId="0" applyFont="1" applyFill="1" applyBorder="1" applyAlignment="1" applyProtection="1">
      <alignment horizontal="centerContinuous"/>
    </xf>
    <xf numFmtId="0" fontId="4" fillId="29" borderId="0" xfId="0" applyFont="1" applyFill="1" applyBorder="1" applyAlignment="1" applyProtection="1">
      <alignment vertical="center"/>
    </xf>
    <xf numFmtId="0" fontId="4" fillId="29" borderId="0" xfId="0" applyFont="1" applyFill="1" applyBorder="1" applyAlignment="1" applyProtection="1">
      <alignment horizontal="centerContinuous"/>
    </xf>
    <xf numFmtId="0" fontId="4" fillId="29" borderId="6" xfId="0" applyFont="1" applyFill="1" applyBorder="1" applyProtection="1"/>
    <xf numFmtId="0" fontId="4" fillId="29" borderId="0" xfId="0" applyFont="1" applyFill="1" applyBorder="1" applyAlignment="1" applyProtection="1">
      <alignment horizontal="left"/>
    </xf>
    <xf numFmtId="0" fontId="36" fillId="29" borderId="0" xfId="0" applyFont="1" applyFill="1" applyBorder="1" applyAlignment="1" applyProtection="1">
      <alignment horizontal="left"/>
    </xf>
    <xf numFmtId="0" fontId="4" fillId="29" borderId="0" xfId="0" applyFont="1" applyFill="1" applyBorder="1" applyAlignment="1" applyProtection="1"/>
    <xf numFmtId="0" fontId="4" fillId="29" borderId="0" xfId="0" applyFont="1" applyFill="1" applyBorder="1" applyAlignment="1" applyProtection="1">
      <alignment horizontal="left" vertical="justify"/>
    </xf>
    <xf numFmtId="0" fontId="4" fillId="29" borderId="0" xfId="0" applyFont="1" applyFill="1" applyBorder="1" applyAlignment="1" applyProtection="1">
      <alignment horizontal="left" vertical="center"/>
    </xf>
    <xf numFmtId="0" fontId="4" fillId="29" borderId="0" xfId="0" applyFont="1" applyFill="1" applyBorder="1" applyAlignment="1" applyProtection="1">
      <alignment horizontal="center"/>
    </xf>
    <xf numFmtId="0" fontId="4" fillId="29" borderId="0" xfId="0" applyFont="1" applyFill="1" applyBorder="1" applyAlignment="1" applyProtection="1">
      <alignment horizontal="left" vertical="top"/>
    </xf>
    <xf numFmtId="0" fontId="13" fillId="29" borderId="7" xfId="0" applyFont="1" applyFill="1" applyBorder="1" applyProtection="1"/>
    <xf numFmtId="0" fontId="18" fillId="29" borderId="4" xfId="0" applyFont="1" applyFill="1" applyBorder="1" applyProtection="1"/>
    <xf numFmtId="0" fontId="18" fillId="29" borderId="5" xfId="0" applyFont="1" applyFill="1" applyBorder="1" applyProtection="1"/>
    <xf numFmtId="0" fontId="13" fillId="29" borderId="5" xfId="0" applyFont="1" applyFill="1" applyBorder="1" applyProtection="1"/>
    <xf numFmtId="0" fontId="18" fillId="29" borderId="6" xfId="0" applyFont="1" applyFill="1" applyBorder="1" applyProtection="1"/>
    <xf numFmtId="0" fontId="13" fillId="29" borderId="0" xfId="0" applyFont="1" applyFill="1" applyBorder="1" applyProtection="1"/>
    <xf numFmtId="0" fontId="18" fillId="29" borderId="0" xfId="0" quotePrefix="1" applyFont="1" applyFill="1" applyBorder="1" applyProtection="1"/>
    <xf numFmtId="0" fontId="24" fillId="29" borderId="0" xfId="0" applyFont="1" applyFill="1" applyBorder="1" applyAlignment="1" applyProtection="1">
      <alignment horizontal="right"/>
    </xf>
    <xf numFmtId="0" fontId="29" fillId="29" borderId="0" xfId="21" applyFont="1" applyFill="1" applyBorder="1" applyAlignment="1" applyProtection="1">
      <alignment horizontal="left"/>
    </xf>
    <xf numFmtId="0" fontId="13" fillId="29" borderId="0" xfId="0" applyFont="1" applyFill="1" applyBorder="1" applyAlignment="1" applyProtection="1">
      <alignment horizontal="right"/>
    </xf>
    <xf numFmtId="0" fontId="21" fillId="29" borderId="0" xfId="0" applyFont="1" applyFill="1" applyBorder="1" applyAlignment="1" applyProtection="1">
      <alignment horizontal="right"/>
    </xf>
    <xf numFmtId="37" fontId="57" fillId="33" borderId="2" xfId="0" applyNumberFormat="1" applyFont="1" applyFill="1" applyBorder="1" applyProtection="1"/>
    <xf numFmtId="0" fontId="13" fillId="33" borderId="0" xfId="0" applyFont="1" applyFill="1" applyBorder="1" applyProtection="1"/>
    <xf numFmtId="37" fontId="16" fillId="33" borderId="0" xfId="0" applyNumberFormat="1" applyFont="1" applyFill="1" applyBorder="1" applyProtection="1"/>
    <xf numFmtId="41" fontId="57" fillId="29" borderId="0" xfId="0" applyNumberFormat="1" applyFont="1" applyFill="1" applyBorder="1" applyProtection="1"/>
    <xf numFmtId="0" fontId="13" fillId="29" borderId="9" xfId="0" applyFont="1" applyFill="1" applyBorder="1" applyProtection="1"/>
    <xf numFmtId="37" fontId="57" fillId="29" borderId="2" xfId="0" applyNumberFormat="1" applyFont="1" applyFill="1" applyBorder="1" applyProtection="1"/>
    <xf numFmtId="37" fontId="16" fillId="29" borderId="0" xfId="0" applyNumberFormat="1" applyFont="1" applyFill="1" applyBorder="1" applyProtection="1"/>
    <xf numFmtId="41" fontId="57" fillId="29" borderId="10" xfId="0" applyNumberFormat="1" applyFont="1" applyFill="1" applyBorder="1" applyProtection="1"/>
    <xf numFmtId="41" fontId="57" fillId="29" borderId="2" xfId="0" applyNumberFormat="1" applyFont="1" applyFill="1" applyBorder="1" applyProtection="1"/>
    <xf numFmtId="0" fontId="19" fillId="29" borderId="0" xfId="0" applyFont="1" applyFill="1" applyBorder="1" applyProtection="1"/>
    <xf numFmtId="41" fontId="18" fillId="29" borderId="0" xfId="0" applyNumberFormat="1" applyFont="1" applyFill="1" applyBorder="1" applyProtection="1"/>
    <xf numFmtId="37" fontId="18" fillId="29" borderId="0" xfId="0" applyNumberFormat="1" applyFont="1" applyFill="1" applyBorder="1" applyAlignment="1" applyProtection="1">
      <alignment horizontal="center" vertical="center"/>
    </xf>
    <xf numFmtId="41" fontId="28" fillId="29" borderId="0" xfId="0" applyNumberFormat="1" applyFont="1" applyFill="1" applyBorder="1" applyAlignment="1" applyProtection="1">
      <alignment horizontal="center" vertical="center"/>
    </xf>
    <xf numFmtId="0" fontId="82" fillId="8" borderId="0" xfId="0" applyFont="1" applyFill="1" applyBorder="1" applyProtection="1"/>
    <xf numFmtId="0" fontId="13" fillId="8" borderId="0" xfId="0" applyFont="1" applyFill="1" applyBorder="1" applyAlignment="1" applyProtection="1">
      <alignment horizontal="center"/>
    </xf>
    <xf numFmtId="0" fontId="18" fillId="8" borderId="74" xfId="0" applyFont="1" applyFill="1" applyBorder="1" applyProtection="1"/>
    <xf numFmtId="0" fontId="19" fillId="8" borderId="36" xfId="0" applyFont="1" applyFill="1" applyBorder="1" applyProtection="1"/>
    <xf numFmtId="0" fontId="21" fillId="8" borderId="0" xfId="0" applyFont="1" applyFill="1" applyBorder="1" applyAlignment="1" applyProtection="1">
      <alignment horizontal="right"/>
    </xf>
    <xf numFmtId="37" fontId="18" fillId="8" borderId="0" xfId="0" applyNumberFormat="1" applyFont="1" applyFill="1" applyBorder="1" applyAlignment="1" applyProtection="1">
      <alignment horizontal="center" vertical="center"/>
    </xf>
    <xf numFmtId="41" fontId="18" fillId="8" borderId="0" xfId="0" applyNumberFormat="1" applyFont="1" applyFill="1" applyBorder="1" applyAlignment="1" applyProtection="1">
      <alignment horizontal="center" vertical="center"/>
    </xf>
    <xf numFmtId="168" fontId="18" fillId="8" borderId="0" xfId="0" applyNumberFormat="1" applyFont="1" applyFill="1" applyBorder="1" applyAlignment="1" applyProtection="1">
      <alignment horizontal="center" vertical="center"/>
    </xf>
    <xf numFmtId="37" fontId="18" fillId="8" borderId="0" xfId="0" applyNumberFormat="1" applyFont="1" applyFill="1" applyBorder="1" applyProtection="1"/>
    <xf numFmtId="41" fontId="18" fillId="8" borderId="0" xfId="0" applyNumberFormat="1" applyFont="1" applyFill="1" applyBorder="1" applyProtection="1"/>
    <xf numFmtId="0" fontId="18" fillId="8" borderId="36" xfId="0" applyFont="1" applyFill="1" applyBorder="1" applyProtection="1"/>
    <xf numFmtId="37" fontId="13" fillId="8" borderId="0" xfId="0" applyNumberFormat="1" applyFont="1" applyFill="1" applyBorder="1" applyProtection="1"/>
    <xf numFmtId="41" fontId="13" fillId="8" borderId="0" xfId="0" applyNumberFormat="1" applyFont="1" applyFill="1" applyBorder="1" applyProtection="1"/>
    <xf numFmtId="0" fontId="25" fillId="29" borderId="5" xfId="0" applyFont="1" applyFill="1" applyBorder="1" applyAlignment="1" applyProtection="1">
      <alignment horizontal="center"/>
    </xf>
    <xf numFmtId="0" fontId="18" fillId="33" borderId="5" xfId="0" applyFont="1" applyFill="1" applyBorder="1" applyProtection="1"/>
    <xf numFmtId="0" fontId="13" fillId="33" borderId="5" xfId="0" applyFont="1" applyFill="1" applyBorder="1" applyProtection="1"/>
    <xf numFmtId="0" fontId="41" fillId="29" borderId="0" xfId="0" applyFont="1" applyFill="1" applyBorder="1" applyProtection="1"/>
    <xf numFmtId="0" fontId="25" fillId="29" borderId="0" xfId="0" applyFont="1" applyFill="1" applyBorder="1" applyAlignment="1" applyProtection="1">
      <alignment horizontal="center"/>
    </xf>
    <xf numFmtId="0" fontId="18" fillId="33" borderId="0" xfId="0" applyFont="1" applyFill="1" applyBorder="1" applyProtection="1"/>
    <xf numFmtId="0" fontId="19" fillId="33" borderId="0" xfId="0" applyFont="1" applyFill="1" applyBorder="1" applyProtection="1"/>
    <xf numFmtId="0" fontId="28" fillId="33" borderId="0" xfId="0" applyFont="1" applyFill="1" applyBorder="1" applyProtection="1">
      <protection locked="0"/>
    </xf>
    <xf numFmtId="0" fontId="25" fillId="29" borderId="0" xfId="0" applyFont="1" applyFill="1" applyBorder="1" applyAlignment="1" applyProtection="1">
      <alignment horizontal="right"/>
    </xf>
    <xf numFmtId="0" fontId="93" fillId="29" borderId="6" xfId="0" applyFont="1" applyFill="1" applyBorder="1" applyProtection="1"/>
    <xf numFmtId="0" fontId="93" fillId="29" borderId="0" xfId="0" applyFont="1" applyFill="1" applyBorder="1" applyProtection="1"/>
    <xf numFmtId="0" fontId="2" fillId="29" borderId="0" xfId="0" applyFont="1" applyFill="1" applyBorder="1" applyProtection="1"/>
    <xf numFmtId="0" fontId="95" fillId="29" borderId="0" xfId="0" applyFont="1" applyFill="1" applyBorder="1" applyProtection="1"/>
    <xf numFmtId="0" fontId="96" fillId="29" borderId="0" xfId="0" applyFont="1" applyFill="1" applyBorder="1" applyAlignment="1" applyProtection="1">
      <alignment horizontal="right"/>
    </xf>
    <xf numFmtId="0" fontId="4" fillId="31" borderId="0" xfId="0" applyFont="1" applyFill="1" applyBorder="1" applyProtection="1"/>
    <xf numFmtId="0" fontId="18" fillId="31" borderId="0" xfId="0" applyFont="1" applyFill="1" applyBorder="1" applyProtection="1"/>
    <xf numFmtId="0" fontId="24" fillId="31" borderId="0" xfId="0" applyFont="1" applyFill="1" applyBorder="1" applyAlignment="1" applyProtection="1">
      <alignment horizontal="right"/>
    </xf>
    <xf numFmtId="0" fontId="13" fillId="31" borderId="0" xfId="0" applyFont="1" applyFill="1" applyBorder="1" applyProtection="1"/>
    <xf numFmtId="0" fontId="18" fillId="31" borderId="6" xfId="0" applyFont="1" applyFill="1" applyBorder="1" applyProtection="1"/>
    <xf numFmtId="0" fontId="95" fillId="29" borderId="7" xfId="0" applyFont="1" applyFill="1" applyBorder="1" applyProtection="1"/>
    <xf numFmtId="0" fontId="13" fillId="31" borderId="7" xfId="0" applyFont="1" applyFill="1" applyBorder="1" applyProtection="1"/>
    <xf numFmtId="41" fontId="18" fillId="29" borderId="10" xfId="0" applyNumberFormat="1" applyFont="1" applyFill="1" applyBorder="1" applyProtection="1"/>
    <xf numFmtId="41" fontId="21" fillId="29" borderId="0" xfId="0" applyNumberFormat="1" applyFont="1" applyFill="1" applyBorder="1" applyProtection="1"/>
    <xf numFmtId="0" fontId="65" fillId="29" borderId="0" xfId="0" applyFont="1" applyFill="1" applyBorder="1" applyProtection="1"/>
    <xf numFmtId="0" fontId="74" fillId="29" borderId="0" xfId="0" applyFont="1" applyFill="1" applyBorder="1" applyProtection="1"/>
    <xf numFmtId="0" fontId="0" fillId="29" borderId="0" xfId="0" applyFill="1"/>
    <xf numFmtId="0" fontId="13" fillId="29" borderId="6" xfId="0" applyFont="1" applyFill="1" applyBorder="1" applyProtection="1"/>
    <xf numFmtId="0" fontId="105" fillId="29" borderId="0" xfId="0" applyFont="1" applyFill="1"/>
    <xf numFmtId="0" fontId="30" fillId="29" borderId="74" xfId="0" applyFont="1" applyFill="1" applyBorder="1" applyProtection="1"/>
    <xf numFmtId="0" fontId="20" fillId="29" borderId="36" xfId="0" applyFont="1" applyFill="1" applyBorder="1" applyProtection="1"/>
    <xf numFmtId="0" fontId="30" fillId="29" borderId="36" xfId="0" applyFont="1" applyFill="1" applyBorder="1" applyAlignment="1" applyProtection="1">
      <alignment vertical="top"/>
    </xf>
    <xf numFmtId="0" fontId="18" fillId="29" borderId="0" xfId="0" applyFont="1" applyFill="1" applyBorder="1" applyAlignment="1" applyProtection="1">
      <alignment horizontal="center"/>
    </xf>
    <xf numFmtId="0" fontId="18" fillId="29" borderId="0" xfId="0" applyFont="1" applyFill="1" applyAlignment="1">
      <alignment horizontal="center"/>
    </xf>
    <xf numFmtId="0" fontId="19" fillId="29" borderId="0" xfId="0" applyFont="1" applyFill="1" applyBorder="1" applyAlignment="1" applyProtection="1">
      <alignment horizontal="center"/>
    </xf>
    <xf numFmtId="0" fontId="19" fillId="31" borderId="0" xfId="0" applyFont="1" applyFill="1" applyBorder="1" applyAlignment="1" applyProtection="1">
      <alignment horizontal="center"/>
    </xf>
    <xf numFmtId="0" fontId="18" fillId="29" borderId="7" xfId="0" applyFont="1" applyFill="1" applyBorder="1" applyProtection="1"/>
    <xf numFmtId="0" fontId="19" fillId="29" borderId="75" xfId="0" applyFont="1" applyFill="1" applyBorder="1" applyProtection="1"/>
    <xf numFmtId="41" fontId="13" fillId="31" borderId="0" xfId="0" applyNumberFormat="1" applyFont="1" applyFill="1" applyBorder="1" applyProtection="1"/>
    <xf numFmtId="41" fontId="18" fillId="31" borderId="0" xfId="0" applyNumberFormat="1" applyFont="1" applyFill="1" applyBorder="1" applyProtection="1"/>
    <xf numFmtId="41" fontId="79" fillId="29" borderId="0" xfId="0" applyNumberFormat="1" applyFont="1" applyFill="1" applyBorder="1" applyAlignment="1" applyProtection="1">
      <alignment horizontal="center"/>
    </xf>
    <xf numFmtId="41" fontId="79" fillId="31" borderId="0" xfId="0" applyNumberFormat="1" applyFont="1" applyFill="1" applyBorder="1" applyProtection="1"/>
    <xf numFmtId="41" fontId="79" fillId="29" borderId="0" xfId="0" applyNumberFormat="1" applyFont="1" applyFill="1" applyBorder="1" applyProtection="1"/>
    <xf numFmtId="0" fontId="19" fillId="31" borderId="0" xfId="0" applyFont="1" applyFill="1" applyBorder="1" applyProtection="1"/>
    <xf numFmtId="41" fontId="41" fillId="31" borderId="0" xfId="0" applyNumberFormat="1" applyFont="1" applyFill="1" applyBorder="1" applyProtection="1"/>
    <xf numFmtId="41" fontId="79" fillId="29" borderId="0" xfId="0" applyNumberFormat="1" applyFont="1" applyFill="1" applyBorder="1" applyAlignment="1" applyProtection="1">
      <alignment horizontal="right"/>
    </xf>
    <xf numFmtId="0" fontId="30" fillId="29" borderId="36" xfId="0" applyFont="1" applyFill="1" applyBorder="1" applyProtection="1"/>
    <xf numFmtId="0" fontId="19" fillId="29" borderId="36" xfId="0" applyFont="1" applyFill="1" applyBorder="1" applyProtection="1"/>
    <xf numFmtId="0" fontId="83" fillId="29" borderId="5" xfId="0" applyFont="1" applyFill="1" applyBorder="1" applyProtection="1"/>
    <xf numFmtId="0" fontId="0" fillId="29" borderId="5" xfId="0" applyFill="1" applyBorder="1"/>
    <xf numFmtId="0" fontId="0" fillId="29" borderId="9" xfId="0" applyFill="1" applyBorder="1"/>
    <xf numFmtId="0" fontId="84" fillId="29" borderId="0" xfId="0" applyFont="1" applyFill="1" applyBorder="1" applyProtection="1"/>
    <xf numFmtId="0" fontId="0" fillId="29" borderId="0" xfId="0" applyFill="1" applyBorder="1"/>
    <xf numFmtId="0" fontId="0" fillId="29" borderId="7" xfId="0" applyFill="1" applyBorder="1"/>
    <xf numFmtId="0" fontId="51" fillId="29" borderId="0" xfId="0" applyFont="1" applyFill="1" applyBorder="1" applyProtection="1"/>
    <xf numFmtId="0" fontId="0" fillId="29" borderId="75" xfId="0" applyFill="1" applyBorder="1"/>
    <xf numFmtId="37" fontId="13" fillId="29" borderId="0" xfId="0" applyNumberFormat="1" applyFont="1" applyFill="1" applyBorder="1" applyProtection="1"/>
    <xf numFmtId="0" fontId="0" fillId="30" borderId="0" xfId="0" applyFill="1" applyBorder="1"/>
    <xf numFmtId="0" fontId="18" fillId="29" borderId="74" xfId="0" applyFont="1" applyFill="1" applyBorder="1" applyProtection="1"/>
    <xf numFmtId="0" fontId="18" fillId="29" borderId="36" xfId="0" applyFont="1" applyFill="1" applyBorder="1" applyProtection="1"/>
    <xf numFmtId="0" fontId="13" fillId="29" borderId="36" xfId="0" applyFont="1" applyFill="1" applyBorder="1" applyProtection="1"/>
    <xf numFmtId="0" fontId="0" fillId="30" borderId="36" xfId="0" applyFill="1" applyBorder="1"/>
    <xf numFmtId="0" fontId="0" fillId="29" borderId="36" xfId="0" applyFill="1" applyBorder="1"/>
    <xf numFmtId="0" fontId="18" fillId="29" borderId="0" xfId="0" applyFont="1" applyFill="1" applyBorder="1" applyAlignment="1">
      <alignment horizontal="center" vertical="center"/>
    </xf>
    <xf numFmtId="164" fontId="18" fillId="29" borderId="0" xfId="0" applyNumberFormat="1" applyFont="1" applyFill="1" applyBorder="1" applyProtection="1"/>
    <xf numFmtId="164" fontId="18" fillId="29" borderId="0" xfId="0" applyNumberFormat="1" applyFont="1" applyFill="1" applyBorder="1" applyAlignment="1" applyProtection="1">
      <alignment horizontal="center" vertical="center"/>
    </xf>
    <xf numFmtId="0" fontId="13" fillId="29" borderId="0" xfId="0" applyFont="1" applyFill="1" applyBorder="1" applyAlignment="1" applyProtection="1">
      <alignment horizontal="center"/>
    </xf>
    <xf numFmtId="0" fontId="18" fillId="31" borderId="0" xfId="0" applyFont="1" applyFill="1" applyBorder="1" applyAlignment="1">
      <alignment horizontal="left" vertical="center"/>
    </xf>
    <xf numFmtId="0" fontId="18" fillId="31" borderId="22" xfId="0" applyFont="1" applyFill="1" applyBorder="1" applyAlignment="1">
      <alignment horizontal="left" vertical="center"/>
    </xf>
    <xf numFmtId="0" fontId="18" fillId="8" borderId="4" xfId="21" applyFont="1" applyFill="1" applyBorder="1" applyProtection="1"/>
    <xf numFmtId="0" fontId="18" fillId="8" borderId="5" xfId="21" applyFont="1" applyFill="1" applyBorder="1" applyProtection="1"/>
    <xf numFmtId="0" fontId="23" fillId="8" borderId="5" xfId="21" applyFont="1" applyFill="1" applyBorder="1" applyProtection="1"/>
    <xf numFmtId="0" fontId="13" fillId="8" borderId="5" xfId="21" applyFont="1" applyFill="1" applyBorder="1" applyAlignment="1" applyProtection="1">
      <alignment horizontal="center"/>
    </xf>
    <xf numFmtId="0" fontId="13" fillId="8" borderId="5" xfId="21" applyFont="1" applyFill="1" applyBorder="1" applyProtection="1"/>
    <xf numFmtId="0" fontId="13" fillId="8" borderId="9" xfId="21" applyFont="1" applyFill="1" applyBorder="1" applyProtection="1"/>
    <xf numFmtId="0" fontId="44" fillId="8" borderId="6" xfId="21" applyFont="1" applyFill="1" applyBorder="1" applyAlignment="1" applyProtection="1">
      <alignment horizontal="left"/>
    </xf>
    <xf numFmtId="0" fontId="44" fillId="8" borderId="0" xfId="21" applyFont="1" applyFill="1" applyBorder="1" applyAlignment="1" applyProtection="1">
      <alignment horizontal="left"/>
    </xf>
    <xf numFmtId="0" fontId="45" fillId="8" borderId="0" xfId="21" applyFont="1" applyFill="1" applyBorder="1"/>
    <xf numFmtId="0" fontId="44" fillId="8" borderId="0" xfId="21" applyFont="1" applyFill="1" applyBorder="1" applyAlignment="1" applyProtection="1">
      <alignment horizontal="right"/>
    </xf>
    <xf numFmtId="0" fontId="29" fillId="8" borderId="0" xfId="21" applyFont="1" applyFill="1" applyBorder="1" applyAlignment="1" applyProtection="1">
      <alignment horizontal="center"/>
    </xf>
    <xf numFmtId="0" fontId="43" fillId="8" borderId="7" xfId="21" applyFill="1" applyBorder="1"/>
    <xf numFmtId="0" fontId="29" fillId="8" borderId="0" xfId="21" applyFont="1" applyFill="1" applyBorder="1" applyAlignment="1" applyProtection="1">
      <alignment horizontal="left"/>
    </xf>
    <xf numFmtId="0" fontId="18" fillId="8" borderId="0" xfId="21" applyFont="1" applyFill="1" applyBorder="1"/>
    <xf numFmtId="1" fontId="20" fillId="8" borderId="0" xfId="21" quotePrefix="1" applyNumberFormat="1" applyFont="1" applyFill="1" applyBorder="1" applyAlignment="1" applyProtection="1">
      <alignment horizontal="center"/>
    </xf>
    <xf numFmtId="0" fontId="20" fillId="8" borderId="0" xfId="21" applyFont="1" applyFill="1" applyBorder="1" applyAlignment="1" applyProtection="1">
      <alignment horizontal="center"/>
    </xf>
    <xf numFmtId="0" fontId="20" fillId="8" borderId="0" xfId="21" quotePrefix="1" applyFont="1" applyFill="1" applyBorder="1" applyAlignment="1" applyProtection="1">
      <alignment horizontal="center"/>
    </xf>
    <xf numFmtId="37" fontId="47" fillId="8" borderId="0" xfId="21" applyNumberFormat="1" applyFont="1" applyFill="1" applyBorder="1" applyProtection="1"/>
    <xf numFmtId="0" fontId="43" fillId="8" borderId="0" xfId="21" applyFill="1" applyBorder="1"/>
    <xf numFmtId="0" fontId="46" fillId="8" borderId="0" xfId="21" applyFont="1" applyFill="1" applyBorder="1" applyProtection="1"/>
    <xf numFmtId="0" fontId="29" fillId="8" borderId="0" xfId="21" applyFont="1" applyFill="1" applyBorder="1" applyAlignment="1" applyProtection="1">
      <alignment horizontal="right"/>
    </xf>
    <xf numFmtId="0" fontId="48" fillId="8" borderId="0" xfId="21" applyFont="1" applyFill="1" applyBorder="1" applyAlignment="1" applyProtection="1">
      <alignment horizontal="right"/>
    </xf>
    <xf numFmtId="0" fontId="13" fillId="8" borderId="0" xfId="21" applyFont="1" applyFill="1" applyBorder="1"/>
    <xf numFmtId="0" fontId="1" fillId="8" borderId="0" xfId="21" applyFont="1" applyFill="1"/>
    <xf numFmtId="37" fontId="30" fillId="8" borderId="0" xfId="21" applyNumberFormat="1" applyFont="1" applyFill="1" applyBorder="1" applyProtection="1"/>
    <xf numFmtId="0" fontId="30" fillId="8" borderId="0" xfId="21" applyFont="1" applyFill="1" applyBorder="1" applyProtection="1"/>
    <xf numFmtId="0" fontId="44" fillId="8" borderId="74" xfId="21" applyFont="1" applyFill="1" applyBorder="1" applyAlignment="1" applyProtection="1">
      <alignment horizontal="left"/>
    </xf>
    <xf numFmtId="0" fontId="47" fillId="8" borderId="36" xfId="21" applyFont="1" applyFill="1" applyBorder="1" applyProtection="1"/>
    <xf numFmtId="0" fontId="43" fillId="8" borderId="36" xfId="21" applyFill="1" applyBorder="1"/>
    <xf numFmtId="37" fontId="47" fillId="8" borderId="36" xfId="21" applyNumberFormat="1" applyFont="1" applyFill="1" applyBorder="1" applyProtection="1"/>
    <xf numFmtId="0" fontId="46" fillId="8" borderId="36" xfId="21" applyFont="1" applyFill="1" applyBorder="1" applyProtection="1"/>
    <xf numFmtId="0" fontId="43" fillId="8" borderId="75" xfId="21" applyFill="1" applyBorder="1"/>
    <xf numFmtId="0" fontId="44" fillId="8" borderId="0" xfId="21" applyFont="1" applyFill="1" applyAlignment="1">
      <alignment horizontal="right"/>
    </xf>
    <xf numFmtId="173" fontId="18" fillId="23" borderId="34" xfId="0" applyNumberFormat="1" applyFont="1" applyFill="1" applyBorder="1" applyProtection="1"/>
    <xf numFmtId="173" fontId="28" fillId="23" borderId="34" xfId="0" applyNumberFormat="1" applyFont="1" applyFill="1" applyBorder="1" applyProtection="1">
      <protection locked="0"/>
    </xf>
    <xf numFmtId="0" fontId="13" fillId="8" borderId="6" xfId="0" applyFont="1" applyFill="1" applyBorder="1" applyProtection="1"/>
    <xf numFmtId="0" fontId="25" fillId="8" borderId="0" xfId="0" applyFont="1" applyFill="1" applyBorder="1" applyAlignment="1" applyProtection="1">
      <alignment horizontal="right"/>
    </xf>
    <xf numFmtId="0" fontId="4" fillId="8" borderId="0" xfId="27" applyFont="1" applyFill="1" applyBorder="1" applyProtection="1"/>
    <xf numFmtId="0" fontId="27" fillId="8" borderId="0" xfId="0" applyFont="1" applyFill="1" applyBorder="1" applyAlignment="1" applyProtection="1">
      <alignment horizontal="right"/>
    </xf>
    <xf numFmtId="0" fontId="18" fillId="8" borderId="7" xfId="0" applyFont="1" applyFill="1" applyBorder="1" applyProtection="1"/>
    <xf numFmtId="0" fontId="13" fillId="8" borderId="8" xfId="0" applyFont="1" applyFill="1" applyBorder="1" applyAlignment="1" applyProtection="1">
      <alignment horizontal="center"/>
    </xf>
    <xf numFmtId="0" fontId="18" fillId="8" borderId="9" xfId="0" applyFont="1" applyFill="1" applyBorder="1" applyProtection="1"/>
    <xf numFmtId="0" fontId="19" fillId="8" borderId="6" xfId="0" applyFont="1" applyFill="1" applyBorder="1" applyProtection="1"/>
    <xf numFmtId="0" fontId="30" fillId="8" borderId="76" xfId="0" applyFont="1" applyFill="1" applyBorder="1" applyProtection="1"/>
    <xf numFmtId="0" fontId="29" fillId="8" borderId="10" xfId="0" applyFont="1" applyFill="1" applyBorder="1" applyAlignment="1" applyProtection="1">
      <alignment horizontal="centerContinuous" wrapText="1"/>
    </xf>
    <xf numFmtId="0" fontId="30" fillId="8" borderId="10" xfId="0" applyFont="1" applyFill="1" applyBorder="1" applyAlignment="1" applyProtection="1">
      <alignment horizontal="centerContinuous" wrapText="1"/>
    </xf>
    <xf numFmtId="0" fontId="30" fillId="8" borderId="6" xfId="0" applyFont="1" applyFill="1" applyBorder="1" applyProtection="1"/>
    <xf numFmtId="0" fontId="30" fillId="8" borderId="0" xfId="0" applyFont="1" applyFill="1" applyBorder="1" applyAlignment="1" applyProtection="1">
      <alignment horizontal="centerContinuous" wrapText="1"/>
    </xf>
    <xf numFmtId="37" fontId="25" fillId="8" borderId="0" xfId="0" applyNumberFormat="1" applyFont="1" applyFill="1" applyBorder="1" applyAlignment="1" applyProtection="1">
      <alignment horizontal="right"/>
    </xf>
    <xf numFmtId="0" fontId="13" fillId="8" borderId="10" xfId="0" applyFont="1" applyFill="1" applyBorder="1" applyAlignment="1" applyProtection="1">
      <alignment horizontal="centerContinuous" wrapText="1"/>
    </xf>
    <xf numFmtId="0" fontId="13" fillId="8" borderId="0" xfId="0" applyFont="1" applyFill="1" applyBorder="1" applyAlignment="1" applyProtection="1">
      <alignment horizontal="centerContinuous" wrapText="1"/>
    </xf>
    <xf numFmtId="0" fontId="25" fillId="10" borderId="0" xfId="0" applyFont="1" applyFill="1" applyBorder="1" applyProtection="1"/>
    <xf numFmtId="0" fontId="19" fillId="34" borderId="0" xfId="0" applyFont="1" applyFill="1" applyBorder="1" applyProtection="1"/>
    <xf numFmtId="41" fontId="18" fillId="34" borderId="0" xfId="0" applyNumberFormat="1" applyFont="1" applyFill="1" applyBorder="1" applyProtection="1"/>
    <xf numFmtId="0" fontId="21" fillId="8" borderId="77" xfId="0" applyFont="1" applyFill="1" applyBorder="1" applyProtection="1"/>
    <xf numFmtId="0" fontId="21" fillId="8" borderId="7" xfId="0" applyFont="1" applyFill="1" applyBorder="1" applyProtection="1"/>
    <xf numFmtId="0" fontId="30" fillId="8" borderId="74" xfId="0" applyFont="1" applyFill="1" applyBorder="1" applyProtection="1"/>
    <xf numFmtId="0" fontId="19" fillId="8" borderId="75" xfId="0" applyFont="1" applyFill="1" applyBorder="1" applyProtection="1"/>
    <xf numFmtId="0" fontId="13" fillId="34" borderId="6" xfId="0" applyFont="1" applyFill="1" applyBorder="1" applyProtection="1"/>
    <xf numFmtId="0" fontId="13" fillId="34" borderId="0" xfId="0" applyFont="1" applyFill="1" applyBorder="1" applyProtection="1"/>
    <xf numFmtId="0" fontId="4" fillId="34" borderId="0" xfId="0" applyFont="1" applyFill="1" applyBorder="1" applyProtection="1"/>
    <xf numFmtId="0" fontId="18" fillId="34" borderId="0" xfId="0" applyFont="1" applyFill="1" applyBorder="1" applyProtection="1"/>
    <xf numFmtId="0" fontId="24" fillId="34" borderId="0" xfId="0" applyFont="1" applyFill="1" applyBorder="1" applyAlignment="1" applyProtection="1">
      <alignment horizontal="right"/>
    </xf>
    <xf numFmtId="0" fontId="13" fillId="34" borderId="7" xfId="0" applyFont="1" applyFill="1" applyBorder="1" applyProtection="1"/>
    <xf numFmtId="0" fontId="0" fillId="8" borderId="21" xfId="0" applyFill="1" applyBorder="1" applyProtection="1"/>
    <xf numFmtId="0" fontId="45" fillId="8" borderId="0" xfId="0" applyFont="1" applyFill="1" applyAlignment="1" applyProtection="1">
      <alignment vertical="center"/>
    </xf>
    <xf numFmtId="0" fontId="45" fillId="8" borderId="0" xfId="0" applyFont="1" applyFill="1" applyAlignment="1" applyProtection="1">
      <alignment horizontal="center"/>
    </xf>
    <xf numFmtId="0" fontId="72" fillId="8" borderId="0" xfId="0" applyFont="1" applyFill="1" applyProtection="1"/>
    <xf numFmtId="0" fontId="45" fillId="8" borderId="0" xfId="0" applyFont="1" applyFill="1" applyAlignment="1" applyProtection="1">
      <alignment horizontal="left"/>
    </xf>
    <xf numFmtId="0" fontId="21" fillId="8" borderId="45" xfId="0" applyFont="1" applyFill="1" applyBorder="1" applyProtection="1"/>
    <xf numFmtId="0" fontId="72" fillId="8" borderId="0" xfId="0" applyFont="1" applyFill="1" applyAlignment="1" applyProtection="1">
      <alignment horizontal="center"/>
    </xf>
    <xf numFmtId="0" fontId="0" fillId="8" borderId="26" xfId="0" applyFill="1" applyBorder="1" applyProtection="1"/>
    <xf numFmtId="0" fontId="72" fillId="8" borderId="0" xfId="0" applyFont="1" applyFill="1" applyAlignment="1" applyProtection="1">
      <alignment horizontal="center" wrapText="1"/>
    </xf>
    <xf numFmtId="0" fontId="72" fillId="8" borderId="0" xfId="0" applyFont="1" applyFill="1" applyBorder="1" applyProtection="1"/>
    <xf numFmtId="0" fontId="72" fillId="8" borderId="80" xfId="0" applyFont="1" applyFill="1" applyBorder="1" applyAlignment="1" applyProtection="1">
      <alignment horizontal="left"/>
    </xf>
    <xf numFmtId="0" fontId="72" fillId="8" borderId="80" xfId="0" applyFont="1" applyFill="1" applyBorder="1" applyAlignment="1" applyProtection="1">
      <alignment horizontal="center"/>
    </xf>
    <xf numFmtId="0" fontId="72" fillId="8" borderId="0" xfId="0" applyFont="1" applyFill="1" applyAlignment="1" applyProtection="1">
      <alignment horizontal="left"/>
    </xf>
    <xf numFmtId="0" fontId="72" fillId="8" borderId="44" xfId="0" applyFont="1" applyFill="1" applyBorder="1" applyAlignment="1" applyProtection="1">
      <alignment horizontal="center"/>
    </xf>
    <xf numFmtId="0" fontId="0" fillId="8" borderId="46" xfId="0" applyFill="1" applyBorder="1" applyProtection="1"/>
    <xf numFmtId="0" fontId="45" fillId="11" borderId="111" xfId="0" applyFont="1" applyFill="1" applyBorder="1" applyAlignment="1" applyProtection="1">
      <alignment horizontal="center" vertical="center"/>
    </xf>
    <xf numFmtId="2" fontId="72" fillId="13" borderId="111" xfId="0" applyNumberFormat="1" applyFont="1" applyFill="1" applyBorder="1" applyProtection="1"/>
    <xf numFmtId="2" fontId="72" fillId="13" borderId="112" xfId="0" applyNumberFormat="1" applyFont="1" applyFill="1" applyBorder="1" applyProtection="1"/>
    <xf numFmtId="2" fontId="72" fillId="13" borderId="113" xfId="0" applyNumberFormat="1" applyFont="1" applyFill="1" applyBorder="1" applyProtection="1"/>
    <xf numFmtId="2" fontId="45" fillId="13" borderId="114" xfId="0" applyNumberFormat="1" applyFont="1" applyFill="1" applyBorder="1" applyProtection="1"/>
    <xf numFmtId="0" fontId="72" fillId="8" borderId="115" xfId="0" applyFont="1" applyFill="1" applyBorder="1" applyProtection="1"/>
    <xf numFmtId="0" fontId="44" fillId="8" borderId="4" xfId="21" applyFont="1" applyFill="1" applyBorder="1" applyAlignment="1" applyProtection="1">
      <alignment horizontal="left"/>
    </xf>
    <xf numFmtId="0" fontId="45" fillId="8" borderId="5" xfId="21" applyFont="1" applyFill="1" applyBorder="1" applyAlignment="1">
      <alignment horizontal="center"/>
    </xf>
    <xf numFmtId="0" fontId="44" fillId="8" borderId="5" xfId="21" applyFont="1" applyFill="1" applyBorder="1" applyAlignment="1" applyProtection="1">
      <alignment horizontal="left"/>
    </xf>
    <xf numFmtId="0" fontId="44" fillId="8" borderId="5" xfId="21" applyFont="1" applyFill="1" applyBorder="1" applyAlignment="1" applyProtection="1">
      <alignment horizontal="center"/>
    </xf>
    <xf numFmtId="0" fontId="43" fillId="8" borderId="9" xfId="21" applyFill="1" applyBorder="1"/>
    <xf numFmtId="0" fontId="45" fillId="8" borderId="0" xfId="21" applyFont="1" applyFill="1" applyBorder="1" applyAlignment="1">
      <alignment horizontal="center"/>
    </xf>
    <xf numFmtId="0" fontId="44" fillId="8" borderId="0" xfId="21" applyFont="1" applyFill="1" applyBorder="1" applyAlignment="1" applyProtection="1">
      <alignment horizontal="center"/>
    </xf>
    <xf numFmtId="0" fontId="20" fillId="8" borderId="0" xfId="21" quotePrefix="1" applyNumberFormat="1" applyFont="1" applyFill="1" applyBorder="1" applyAlignment="1" applyProtection="1">
      <alignment horizontal="center"/>
    </xf>
    <xf numFmtId="0" fontId="19" fillId="8" borderId="0" xfId="21" applyFont="1" applyFill="1" applyBorder="1" applyAlignment="1">
      <alignment horizontal="center"/>
    </xf>
    <xf numFmtId="0" fontId="24" fillId="8" borderId="0" xfId="0" applyFont="1" applyFill="1" applyBorder="1" applyAlignment="1" applyProtection="1">
      <alignment horizontal="center"/>
    </xf>
    <xf numFmtId="173" fontId="18" fillId="8" borderId="0" xfId="21" applyNumberFormat="1" applyFont="1" applyFill="1" applyBorder="1"/>
    <xf numFmtId="0" fontId="18" fillId="8" borderId="44" xfId="0" applyFont="1" applyFill="1" applyBorder="1" applyProtection="1"/>
    <xf numFmtId="0" fontId="44" fillId="8" borderId="36" xfId="21" applyFont="1" applyFill="1" applyBorder="1" applyProtection="1"/>
    <xf numFmtId="0" fontId="18" fillId="8" borderId="0" xfId="21" applyFont="1" applyFill="1" applyBorder="1" applyAlignment="1">
      <alignment horizontal="center"/>
    </xf>
    <xf numFmtId="0" fontId="18" fillId="23" borderId="0" xfId="0" applyFont="1" applyFill="1"/>
    <xf numFmtId="0" fontId="1" fillId="23" borderId="0" xfId="0" applyFont="1" applyFill="1"/>
    <xf numFmtId="0" fontId="0" fillId="23" borderId="0" xfId="0" quotePrefix="1" applyFill="1"/>
    <xf numFmtId="0" fontId="17" fillId="8" borderId="4" xfId="0" applyFont="1" applyFill="1" applyBorder="1" applyProtection="1"/>
    <xf numFmtId="0" fontId="17" fillId="8" borderId="5" xfId="0" applyFont="1" applyFill="1" applyBorder="1" applyProtection="1"/>
    <xf numFmtId="37" fontId="18" fillId="8" borderId="5" xfId="0" applyNumberFormat="1" applyFont="1" applyFill="1" applyBorder="1" applyProtection="1"/>
    <xf numFmtId="0" fontId="19" fillId="8" borderId="74" xfId="0" applyFont="1" applyFill="1" applyBorder="1" applyProtection="1"/>
    <xf numFmtId="0" fontId="24" fillId="8" borderId="36" xfId="0" applyFont="1" applyFill="1" applyBorder="1" applyAlignment="1" applyProtection="1">
      <alignment horizontal="right"/>
    </xf>
    <xf numFmtId="0" fontId="19" fillId="8" borderId="7" xfId="0" applyFont="1" applyFill="1" applyBorder="1" applyProtection="1"/>
    <xf numFmtId="0" fontId="13" fillId="8" borderId="36" xfId="0" applyFont="1" applyFill="1" applyBorder="1" applyProtection="1"/>
    <xf numFmtId="0" fontId="19" fillId="8" borderId="4" xfId="0" applyFont="1" applyFill="1" applyBorder="1" applyProtection="1"/>
    <xf numFmtId="0" fontId="19" fillId="8" borderId="5" xfId="0" applyFont="1" applyFill="1" applyBorder="1" applyProtection="1"/>
    <xf numFmtId="0" fontId="21" fillId="8" borderId="5" xfId="0" applyFont="1" applyFill="1" applyBorder="1" applyAlignment="1" applyProtection="1">
      <alignment horizontal="center"/>
    </xf>
    <xf numFmtId="0" fontId="21" fillId="8" borderId="0" xfId="0" applyFont="1" applyFill="1" applyBorder="1" applyAlignment="1" applyProtection="1">
      <alignment horizontal="center"/>
    </xf>
    <xf numFmtId="0" fontId="19" fillId="8" borderId="0" xfId="0" applyFont="1" applyFill="1" applyBorder="1" applyAlignment="1" applyProtection="1">
      <alignment horizontal="center"/>
    </xf>
    <xf numFmtId="0" fontId="24" fillId="8" borderId="75" xfId="0" applyFont="1" applyFill="1" applyBorder="1" applyAlignment="1" applyProtection="1">
      <alignment horizontal="right"/>
    </xf>
    <xf numFmtId="0" fontId="21" fillId="8" borderId="36" xfId="0" applyFont="1" applyFill="1" applyBorder="1" applyAlignment="1" applyProtection="1">
      <alignment horizontal="center"/>
    </xf>
    <xf numFmtId="0" fontId="17" fillId="8" borderId="6" xfId="0" applyFont="1" applyFill="1" applyBorder="1" applyProtection="1"/>
    <xf numFmtId="0" fontId="18" fillId="34" borderId="7" xfId="0" applyFont="1" applyFill="1" applyBorder="1" applyProtection="1"/>
    <xf numFmtId="0" fontId="1" fillId="8" borderId="0" xfId="0" applyFont="1" applyFill="1" applyBorder="1" applyProtection="1"/>
    <xf numFmtId="0" fontId="18" fillId="34" borderId="6" xfId="0" applyFont="1" applyFill="1" applyBorder="1" applyProtection="1"/>
    <xf numFmtId="0" fontId="1" fillId="34" borderId="0" xfId="0" applyFont="1" applyFill="1" applyBorder="1" applyProtection="1"/>
    <xf numFmtId="0" fontId="19" fillId="34" borderId="6" xfId="0" applyFont="1" applyFill="1" applyBorder="1" applyProtection="1"/>
    <xf numFmtId="0" fontId="17" fillId="29" borderId="6" xfId="0" applyFont="1" applyFill="1" applyBorder="1" applyProtection="1"/>
    <xf numFmtId="0" fontId="17" fillId="30" borderId="6" xfId="0" applyFont="1" applyFill="1" applyBorder="1" applyProtection="1"/>
    <xf numFmtId="0" fontId="18" fillId="30" borderId="0" xfId="0" applyFont="1" applyFill="1" applyBorder="1" applyProtection="1"/>
    <xf numFmtId="0" fontId="77" fillId="30" borderId="0" xfId="0" applyFont="1" applyFill="1" applyBorder="1" applyAlignment="1" applyProtection="1">
      <alignment horizontal="right"/>
    </xf>
    <xf numFmtId="0" fontId="77" fillId="30" borderId="0" xfId="0" applyFont="1" applyFill="1" applyBorder="1" applyAlignment="1" applyProtection="1">
      <alignment horizontal="right" readingOrder="2"/>
    </xf>
    <xf numFmtId="41" fontId="18" fillId="30" borderId="0" xfId="0" applyNumberFormat="1" applyFont="1" applyFill="1" applyBorder="1" applyProtection="1"/>
    <xf numFmtId="0" fontId="18" fillId="30" borderId="7" xfId="0" applyFont="1" applyFill="1" applyBorder="1" applyProtection="1"/>
    <xf numFmtId="0" fontId="19" fillId="29" borderId="6" xfId="0" applyFont="1" applyFill="1" applyBorder="1" applyProtection="1"/>
    <xf numFmtId="0" fontId="21" fillId="29" borderId="0" xfId="0" applyFont="1" applyFill="1" applyBorder="1" applyAlignment="1" applyProtection="1">
      <alignment horizontal="center"/>
    </xf>
    <xf numFmtId="0" fontId="19" fillId="31" borderId="6" xfId="0" applyFont="1" applyFill="1" applyBorder="1" applyProtection="1"/>
    <xf numFmtId="0" fontId="2" fillId="31" borderId="0" xfId="0" applyFont="1" applyFill="1" applyBorder="1" applyProtection="1"/>
    <xf numFmtId="0" fontId="19" fillId="29" borderId="74" xfId="0" applyFont="1" applyFill="1" applyBorder="1" applyProtection="1"/>
    <xf numFmtId="0" fontId="24" fillId="29" borderId="36" xfId="0" applyFont="1" applyFill="1" applyBorder="1" applyAlignment="1" applyProtection="1">
      <alignment horizontal="right"/>
    </xf>
    <xf numFmtId="0" fontId="13" fillId="29" borderId="75" xfId="0" applyFont="1" applyFill="1" applyBorder="1" applyProtection="1"/>
    <xf numFmtId="0" fontId="24" fillId="8" borderId="5" xfId="0" applyFont="1" applyFill="1" applyBorder="1" applyAlignment="1" applyProtection="1">
      <alignment horizontal="right"/>
    </xf>
    <xf numFmtId="0" fontId="2" fillId="8" borderId="0" xfId="0" applyFont="1" applyFill="1" applyBorder="1" applyProtection="1"/>
    <xf numFmtId="173" fontId="18" fillId="31" borderId="0" xfId="0" applyNumberFormat="1" applyFont="1" applyFill="1" applyBorder="1" applyProtection="1"/>
    <xf numFmtId="177" fontId="107" fillId="23" borderId="0" xfId="1" applyNumberFormat="1" applyFont="1" applyFill="1"/>
    <xf numFmtId="0" fontId="0" fillId="23" borderId="0" xfId="0" applyFill="1" applyAlignment="1">
      <alignment horizontal="center"/>
    </xf>
    <xf numFmtId="0" fontId="55" fillId="8" borderId="0" xfId="0" applyFont="1" applyFill="1" applyBorder="1" applyProtection="1"/>
    <xf numFmtId="0" fontId="19" fillId="8" borderId="5" xfId="0" applyFont="1" applyFill="1" applyBorder="1" applyAlignment="1" applyProtection="1">
      <alignment horizontal="center"/>
    </xf>
    <xf numFmtId="0" fontId="21" fillId="8" borderId="36" xfId="0" applyFont="1" applyFill="1" applyBorder="1" applyAlignment="1" applyProtection="1"/>
    <xf numFmtId="0" fontId="13" fillId="29" borderId="0" xfId="0" applyFont="1" applyFill="1"/>
    <xf numFmtId="0" fontId="18" fillId="29" borderId="0" xfId="0" applyFont="1" applyFill="1"/>
    <xf numFmtId="0" fontId="61" fillId="29" borderId="0" xfId="0" applyFont="1" applyFill="1" applyBorder="1" applyProtection="1"/>
    <xf numFmtId="1" fontId="61" fillId="29" borderId="0" xfId="0" applyNumberFormat="1" applyFont="1" applyFill="1" applyBorder="1" applyProtection="1"/>
    <xf numFmtId="0" fontId="60" fillId="29" borderId="0" xfId="0" applyFont="1" applyFill="1" applyBorder="1" applyProtection="1"/>
    <xf numFmtId="0" fontId="61" fillId="30" borderId="0" xfId="0" applyFont="1" applyFill="1" applyBorder="1" applyProtection="1"/>
    <xf numFmtId="0" fontId="13" fillId="30" borderId="0" xfId="0" applyFont="1" applyFill="1" applyBorder="1" applyProtection="1"/>
    <xf numFmtId="0" fontId="13" fillId="29" borderId="82" xfId="0" applyFont="1" applyFill="1" applyBorder="1" applyProtection="1"/>
    <xf numFmtId="0" fontId="18" fillId="29" borderId="0" xfId="0" applyFont="1" applyFill="1" applyBorder="1"/>
    <xf numFmtId="0" fontId="13" fillId="29" borderId="0" xfId="0" applyFont="1" applyFill="1" applyBorder="1"/>
    <xf numFmtId="0" fontId="45" fillId="29" borderId="0" xfId="0" applyFont="1" applyFill="1" applyBorder="1" applyProtection="1"/>
    <xf numFmtId="0" fontId="19" fillId="30" borderId="0" xfId="0" applyFont="1" applyFill="1" applyBorder="1" applyAlignment="1" applyProtection="1">
      <alignment horizontal="center"/>
    </xf>
    <xf numFmtId="41" fontId="61" fillId="30" borderId="0" xfId="0" applyNumberFormat="1" applyFont="1" applyFill="1" applyBorder="1" applyProtection="1"/>
    <xf numFmtId="41" fontId="13" fillId="30" borderId="0" xfId="0" applyNumberFormat="1" applyFont="1" applyFill="1" applyBorder="1" applyProtection="1"/>
    <xf numFmtId="0" fontId="19" fillId="34" borderId="0" xfId="0" applyFont="1" applyFill="1" applyBorder="1" applyAlignment="1" applyProtection="1">
      <alignment horizontal="center"/>
    </xf>
    <xf numFmtId="41" fontId="62" fillId="30" borderId="0" xfId="0" applyNumberFormat="1" applyFont="1" applyFill="1" applyBorder="1" applyProtection="1"/>
    <xf numFmtId="0" fontId="53" fillId="8" borderId="32" xfId="0" applyFont="1" applyFill="1" applyBorder="1"/>
    <xf numFmtId="0" fontId="53" fillId="8" borderId="11" xfId="0" applyFont="1" applyFill="1" applyBorder="1"/>
    <xf numFmtId="0" fontId="0" fillId="8" borderId="11" xfId="0" applyFill="1" applyBorder="1"/>
    <xf numFmtId="0" fontId="0" fillId="8" borderId="33" xfId="0" applyFill="1" applyBorder="1"/>
    <xf numFmtId="0" fontId="65" fillId="8" borderId="21" xfId="0" applyFont="1" applyFill="1" applyBorder="1" applyProtection="1"/>
    <xf numFmtId="0" fontId="0" fillId="8" borderId="26" xfId="0" applyFill="1" applyBorder="1"/>
    <xf numFmtId="0" fontId="0" fillId="8" borderId="21" xfId="0" applyFill="1" applyBorder="1"/>
    <xf numFmtId="0" fontId="18" fillId="8" borderId="0" xfId="0" applyFont="1" applyFill="1" applyBorder="1" applyAlignment="1" applyProtection="1">
      <alignment horizontal="center"/>
    </xf>
    <xf numFmtId="0" fontId="65" fillId="8" borderId="0" xfId="0" applyFont="1" applyFill="1" applyBorder="1" applyProtection="1"/>
    <xf numFmtId="0" fontId="0" fillId="8" borderId="29" xfId="0" applyFill="1" applyBorder="1"/>
    <xf numFmtId="0" fontId="0" fillId="8" borderId="45" xfId="0" applyFill="1" applyBorder="1"/>
    <xf numFmtId="0" fontId="0" fillId="8" borderId="44" xfId="0" applyFill="1" applyBorder="1"/>
    <xf numFmtId="0" fontId="0" fillId="8" borderId="46" xfId="0" applyFill="1" applyBorder="1"/>
    <xf numFmtId="0" fontId="19" fillId="22" borderId="0" xfId="0" applyFont="1" applyFill="1" applyBorder="1" applyProtection="1"/>
    <xf numFmtId="0" fontId="14" fillId="23" borderId="0" xfId="0" applyFont="1" applyFill="1" applyBorder="1" applyAlignment="1" applyProtection="1">
      <alignment horizontal="right" vertical="top"/>
    </xf>
    <xf numFmtId="0" fontId="13" fillId="23" borderId="0" xfId="0" applyFont="1" applyFill="1" applyBorder="1" applyAlignment="1" applyProtection="1">
      <alignment horizontal="right" vertical="top"/>
    </xf>
    <xf numFmtId="0" fontId="13" fillId="22" borderId="0" xfId="0" applyFont="1" applyFill="1" applyBorder="1" applyProtection="1"/>
    <xf numFmtId="37" fontId="13" fillId="22" borderId="0" xfId="0" applyNumberFormat="1" applyFont="1" applyFill="1" applyBorder="1" applyProtection="1"/>
    <xf numFmtId="0" fontId="24" fillId="22" borderId="0" xfId="0" applyFont="1" applyFill="1" applyBorder="1" applyAlignment="1" applyProtection="1">
      <alignment horizontal="right"/>
    </xf>
    <xf numFmtId="0" fontId="0" fillId="23" borderId="66" xfId="0" applyFill="1" applyBorder="1"/>
    <xf numFmtId="0" fontId="37" fillId="23" borderId="0" xfId="0" applyFont="1" applyFill="1"/>
    <xf numFmtId="0" fontId="19" fillId="29" borderId="4" xfId="0" applyFont="1" applyFill="1" applyBorder="1" applyProtection="1"/>
    <xf numFmtId="0" fontId="24" fillId="29" borderId="0" xfId="0" applyFont="1" applyFill="1" applyBorder="1" applyAlignment="1" applyProtection="1">
      <alignment horizontal="center"/>
    </xf>
    <xf numFmtId="0" fontId="18" fillId="29" borderId="0" xfId="0" applyFont="1" applyFill="1" applyBorder="1" applyAlignment="1" applyProtection="1">
      <alignment horizontal="right"/>
    </xf>
    <xf numFmtId="0" fontId="29" fillId="29" borderId="6" xfId="21" applyFont="1" applyFill="1" applyBorder="1" applyAlignment="1" applyProtection="1">
      <alignment horizontal="left"/>
    </xf>
    <xf numFmtId="0" fontId="45" fillId="29" borderId="0" xfId="21" applyFont="1" applyFill="1" applyBorder="1"/>
    <xf numFmtId="0" fontId="44" fillId="29" borderId="0" xfId="21" applyFont="1" applyFill="1" applyBorder="1" applyAlignment="1" applyProtection="1">
      <alignment horizontal="right"/>
    </xf>
    <xf numFmtId="0" fontId="44" fillId="29" borderId="6" xfId="21" applyFont="1" applyFill="1" applyBorder="1" applyAlignment="1" applyProtection="1">
      <alignment horizontal="left"/>
    </xf>
    <xf numFmtId="0" fontId="61" fillId="31" borderId="0" xfId="0" applyFont="1" applyFill="1" applyBorder="1" applyProtection="1"/>
    <xf numFmtId="0" fontId="19" fillId="31" borderId="0" xfId="0" quotePrefix="1" applyFont="1" applyFill="1" applyBorder="1" applyAlignment="1" applyProtection="1">
      <alignment horizontal="center"/>
    </xf>
    <xf numFmtId="0" fontId="13" fillId="29" borderId="86" xfId="0" applyFont="1" applyFill="1" applyBorder="1" applyProtection="1"/>
    <xf numFmtId="0" fontId="13" fillId="29" borderId="85" xfId="0" applyFont="1" applyFill="1" applyBorder="1" applyProtection="1"/>
    <xf numFmtId="0" fontId="13" fillId="29" borderId="87" xfId="0" applyFont="1" applyFill="1" applyBorder="1" applyProtection="1"/>
    <xf numFmtId="0" fontId="29" fillId="30" borderId="6" xfId="21" applyFont="1" applyFill="1" applyBorder="1" applyAlignment="1" applyProtection="1">
      <alignment horizontal="left"/>
    </xf>
    <xf numFmtId="0" fontId="20" fillId="29" borderId="96" xfId="21" applyFont="1" applyFill="1" applyBorder="1" applyAlignment="1" applyProtection="1">
      <alignment horizontal="left"/>
    </xf>
    <xf numFmtId="0" fontId="13" fillId="30" borderId="0" xfId="0" applyFont="1" applyFill="1" applyBorder="1"/>
    <xf numFmtId="0" fontId="44" fillId="29" borderId="0" xfId="21" applyFont="1" applyFill="1" applyBorder="1" applyAlignment="1" applyProtection="1">
      <alignment horizontal="left"/>
    </xf>
    <xf numFmtId="41" fontId="13" fillId="29" borderId="0" xfId="0" applyNumberFormat="1" applyFont="1" applyFill="1" applyBorder="1" applyProtection="1"/>
    <xf numFmtId="41" fontId="61" fillId="29" borderId="0" xfId="0" applyNumberFormat="1" applyFont="1" applyFill="1" applyBorder="1" applyProtection="1"/>
    <xf numFmtId="0" fontId="18" fillId="29" borderId="32" xfId="20" applyFont="1" applyFill="1" applyBorder="1"/>
    <xf numFmtId="0" fontId="18" fillId="29" borderId="11" xfId="20" applyFont="1" applyFill="1" applyBorder="1"/>
    <xf numFmtId="0" fontId="18" fillId="29" borderId="33" xfId="20" applyFont="1" applyFill="1" applyBorder="1"/>
    <xf numFmtId="0" fontId="18" fillId="29" borderId="88" xfId="20" applyFont="1" applyFill="1" applyBorder="1"/>
    <xf numFmtId="0" fontId="18" fillId="29" borderId="80" xfId="20" applyFont="1" applyFill="1" applyBorder="1"/>
    <xf numFmtId="0" fontId="18" fillId="29" borderId="89" xfId="20" applyFont="1" applyFill="1" applyBorder="1"/>
    <xf numFmtId="0" fontId="18" fillId="29" borderId="26" xfId="20" applyFont="1" applyFill="1" applyBorder="1"/>
    <xf numFmtId="0" fontId="21" fillId="29" borderId="29" xfId="20" applyFont="1" applyFill="1" applyBorder="1"/>
    <xf numFmtId="0" fontId="21" fillId="29" borderId="26" xfId="20" applyFont="1" applyFill="1" applyBorder="1"/>
    <xf numFmtId="168" fontId="19" fillId="29" borderId="29" xfId="20" applyNumberFormat="1" applyFont="1" applyFill="1" applyBorder="1"/>
    <xf numFmtId="0" fontId="19" fillId="29" borderId="29" xfId="20" applyFont="1" applyFill="1" applyBorder="1"/>
    <xf numFmtId="0" fontId="19" fillId="29" borderId="90" xfId="20" applyFont="1" applyFill="1" applyBorder="1"/>
    <xf numFmtId="0" fontId="19" fillId="29" borderId="0" xfId="20" applyFont="1" applyFill="1" applyBorder="1"/>
    <xf numFmtId="0" fontId="21" fillId="29" borderId="0" xfId="20" applyFont="1" applyFill="1" applyBorder="1"/>
    <xf numFmtId="0" fontId="21" fillId="29" borderId="44" xfId="20" applyFont="1" applyFill="1" applyBorder="1"/>
    <xf numFmtId="0" fontId="21" fillId="29" borderId="46" xfId="20" applyFont="1" applyFill="1" applyBorder="1"/>
    <xf numFmtId="0" fontId="19" fillId="29" borderId="21" xfId="20" applyFont="1" applyFill="1" applyBorder="1"/>
    <xf numFmtId="0" fontId="19" fillId="29" borderId="89" xfId="20" applyFont="1" applyFill="1" applyBorder="1"/>
    <xf numFmtId="168" fontId="19" fillId="29" borderId="0" xfId="20" applyNumberFormat="1" applyFont="1" applyFill="1" applyBorder="1"/>
    <xf numFmtId="168" fontId="70" fillId="29" borderId="0" xfId="20" applyNumberFormat="1" applyFont="1" applyFill="1" applyBorder="1" applyAlignment="1">
      <alignment horizontal="right"/>
    </xf>
    <xf numFmtId="168" fontId="88" fillId="29" borderId="0" xfId="20" applyNumberFormat="1" applyFont="1" applyFill="1" applyBorder="1" applyAlignment="1">
      <alignment horizontal="right"/>
    </xf>
    <xf numFmtId="0" fontId="19" fillId="29" borderId="91" xfId="20" applyFont="1" applyFill="1" applyBorder="1"/>
    <xf numFmtId="0" fontId="19" fillId="29" borderId="31" xfId="20" applyFont="1" applyFill="1" applyBorder="1"/>
    <xf numFmtId="0" fontId="19" fillId="29" borderId="88" xfId="20" applyFont="1" applyFill="1" applyBorder="1"/>
    <xf numFmtId="0" fontId="21" fillId="29" borderId="21" xfId="20" applyFont="1" applyFill="1" applyBorder="1"/>
    <xf numFmtId="0" fontId="21" fillId="29" borderId="21" xfId="20" quotePrefix="1" applyFont="1" applyFill="1" applyBorder="1"/>
    <xf numFmtId="0" fontId="21" fillId="29" borderId="0" xfId="20" quotePrefix="1" applyFont="1" applyFill="1" applyBorder="1"/>
    <xf numFmtId="0" fontId="17" fillId="0" borderId="26" xfId="0" applyFont="1" applyFill="1" applyBorder="1" applyAlignment="1" applyProtection="1">
      <alignment horizontal="right" vertical="top"/>
    </xf>
    <xf numFmtId="0" fontId="19" fillId="29" borderId="45" xfId="20" quotePrefix="1" applyFont="1" applyFill="1" applyBorder="1"/>
    <xf numFmtId="0" fontId="19" fillId="29" borderId="44" xfId="20" applyFont="1" applyFill="1" applyBorder="1"/>
    <xf numFmtId="0" fontId="37" fillId="23" borderId="11" xfId="20" applyFont="1" applyFill="1" applyBorder="1"/>
    <xf numFmtId="0" fontId="67" fillId="23" borderId="11" xfId="20" applyFill="1" applyBorder="1"/>
    <xf numFmtId="0" fontId="67" fillId="23" borderId="0" xfId="20" applyFill="1"/>
    <xf numFmtId="0" fontId="89" fillId="23" borderId="0" xfId="0" applyFont="1" applyFill="1"/>
    <xf numFmtId="0" fontId="89" fillId="23" borderId="21" xfId="0" applyFont="1" applyFill="1" applyBorder="1"/>
    <xf numFmtId="0" fontId="4" fillId="10" borderId="0" xfId="0" applyFont="1" applyFill="1" applyBorder="1" applyAlignment="1" applyProtection="1">
      <alignment horizontal="center" vertical="top" wrapText="1"/>
    </xf>
    <xf numFmtId="0" fontId="19" fillId="29" borderId="5" xfId="0" applyFont="1" applyFill="1" applyBorder="1" applyProtection="1"/>
    <xf numFmtId="0" fontId="24" fillId="29" borderId="75" xfId="0" applyFont="1" applyFill="1" applyBorder="1" applyAlignment="1" applyProtection="1">
      <alignment horizontal="right"/>
    </xf>
    <xf numFmtId="0" fontId="24" fillId="29" borderId="0" xfId="0" applyFont="1" applyFill="1" applyBorder="1" applyAlignment="1" applyProtection="1">
      <alignment horizontal="left"/>
    </xf>
    <xf numFmtId="41" fontId="19" fillId="29" borderId="0" xfId="0" applyNumberFormat="1" applyFont="1" applyFill="1" applyBorder="1" applyProtection="1"/>
    <xf numFmtId="168" fontId="18" fillId="29" borderId="0" xfId="0" applyNumberFormat="1" applyFont="1" applyFill="1" applyBorder="1" applyProtection="1"/>
    <xf numFmtId="0" fontId="19" fillId="29" borderId="36" xfId="0" applyFont="1" applyFill="1" applyBorder="1" applyAlignment="1" applyProtection="1">
      <alignment horizontal="center"/>
    </xf>
    <xf numFmtId="37" fontId="13" fillId="29" borderId="36" xfId="0" applyNumberFormat="1" applyFont="1" applyFill="1" applyBorder="1" applyProtection="1"/>
    <xf numFmtId="0" fontId="31" fillId="8" borderId="5" xfId="0" applyFont="1" applyFill="1" applyBorder="1" applyProtection="1"/>
    <xf numFmtId="0" fontId="29" fillId="8" borderId="0" xfId="0" applyFont="1" applyFill="1" applyBorder="1" applyAlignment="1" applyProtection="1">
      <alignment horizontal="left" vertical="center"/>
    </xf>
    <xf numFmtId="0" fontId="18" fillId="8" borderId="0" xfId="0" applyFont="1" applyFill="1" applyBorder="1" applyAlignment="1" applyProtection="1">
      <alignment horizontal="left" vertical="center"/>
    </xf>
    <xf numFmtId="0" fontId="18" fillId="8" borderId="7" xfId="0" applyFont="1" applyFill="1" applyBorder="1" applyAlignment="1" applyProtection="1">
      <alignment horizontal="left" vertical="center"/>
    </xf>
    <xf numFmtId="0" fontId="18" fillId="8" borderId="0" xfId="0" applyFont="1" applyFill="1" applyBorder="1" applyAlignment="1" applyProtection="1">
      <alignment horizontal="left"/>
    </xf>
    <xf numFmtId="0" fontId="18" fillId="8" borderId="0" xfId="0" applyFont="1" applyFill="1" applyBorder="1" applyAlignment="1" applyProtection="1">
      <alignment horizontal="centerContinuous"/>
    </xf>
    <xf numFmtId="164" fontId="18" fillId="8" borderId="0" xfId="0" applyNumberFormat="1" applyFont="1" applyFill="1" applyBorder="1" applyProtection="1"/>
    <xf numFmtId="0" fontId="13" fillId="8" borderId="74" xfId="0" applyFont="1" applyFill="1" applyBorder="1" applyProtection="1"/>
    <xf numFmtId="0" fontId="21" fillId="8" borderId="4" xfId="0" applyFont="1" applyFill="1" applyBorder="1" applyProtection="1"/>
    <xf numFmtId="0" fontId="13" fillId="8" borderId="5" xfId="0" applyFont="1" applyFill="1" applyBorder="1" applyProtection="1"/>
    <xf numFmtId="0" fontId="30" fillId="8" borderId="5" xfId="0" applyFont="1" applyFill="1" applyBorder="1" applyProtection="1"/>
    <xf numFmtId="0" fontId="30" fillId="8" borderId="0" xfId="0" applyFont="1" applyFill="1" applyBorder="1" applyProtection="1"/>
    <xf numFmtId="0" fontId="18" fillId="8" borderId="0" xfId="0" applyFont="1" applyFill="1" applyBorder="1" applyAlignment="1" applyProtection="1">
      <alignment horizontal="center" vertical="center"/>
    </xf>
    <xf numFmtId="0" fontId="19" fillId="8" borderId="6" xfId="0" applyFont="1" applyFill="1" applyBorder="1" applyAlignment="1" applyProtection="1">
      <alignment horizontal="left"/>
    </xf>
    <xf numFmtId="0" fontId="17" fillId="8" borderId="0" xfId="0" applyFont="1" applyFill="1" applyBorder="1" applyAlignment="1" applyProtection="1">
      <alignment horizontal="left" vertical="center"/>
    </xf>
    <xf numFmtId="0" fontId="19" fillId="8" borderId="6" xfId="0" applyFont="1" applyFill="1" applyBorder="1" applyAlignment="1" applyProtection="1">
      <alignment horizontal="centerContinuous"/>
    </xf>
    <xf numFmtId="0" fontId="18" fillId="8" borderId="0" xfId="0" applyFont="1" applyFill="1" applyBorder="1" applyAlignment="1" applyProtection="1">
      <alignment horizontal="centerContinuous" vertical="center"/>
    </xf>
    <xf numFmtId="0" fontId="17" fillId="8" borderId="0" xfId="0" applyFont="1" applyFill="1" applyBorder="1" applyAlignment="1" applyProtection="1">
      <alignment horizontal="centerContinuous" vertical="center"/>
    </xf>
    <xf numFmtId="0" fontId="21" fillId="8" borderId="6" xfId="0" applyFont="1" applyFill="1" applyBorder="1" applyProtection="1"/>
    <xf numFmtId="0" fontId="21" fillId="8" borderId="74" xfId="0" applyFont="1" applyFill="1" applyBorder="1" applyProtection="1"/>
    <xf numFmtId="0" fontId="21" fillId="8" borderId="36" xfId="0" applyFont="1" applyFill="1" applyBorder="1" applyProtection="1"/>
    <xf numFmtId="0" fontId="13" fillId="8" borderId="0" xfId="0" applyFont="1" applyFill="1" applyBorder="1" applyAlignment="1" applyProtection="1">
      <alignment horizontal="centerContinuous"/>
    </xf>
    <xf numFmtId="0" fontId="13" fillId="8" borderId="7" xfId="0" applyFont="1" applyFill="1" applyBorder="1" applyAlignment="1" applyProtection="1">
      <alignment horizontal="centerContinuous"/>
    </xf>
    <xf numFmtId="0" fontId="22" fillId="8" borderId="7" xfId="0" applyFont="1" applyFill="1" applyBorder="1" applyAlignment="1" applyProtection="1">
      <alignment horizontal="right"/>
    </xf>
    <xf numFmtId="0" fontId="17" fillId="29" borderId="4" xfId="0" applyFont="1" applyFill="1" applyBorder="1" applyProtection="1"/>
    <xf numFmtId="41" fontId="18" fillId="29" borderId="5" xfId="0" applyNumberFormat="1" applyFont="1" applyFill="1" applyBorder="1" applyProtection="1"/>
    <xf numFmtId="0" fontId="18" fillId="29" borderId="9" xfId="0" applyFont="1" applyFill="1" applyBorder="1" applyProtection="1"/>
    <xf numFmtId="0" fontId="19" fillId="30" borderId="0" xfId="0" applyFont="1" applyFill="1" applyBorder="1" applyAlignment="1" applyProtection="1">
      <alignment horizontal="left" vertical="center"/>
    </xf>
    <xf numFmtId="0" fontId="31" fillId="8" borderId="0" xfId="0" applyFont="1" applyFill="1"/>
    <xf numFmtId="0" fontId="4" fillId="34" borderId="0" xfId="0" applyFont="1" applyFill="1"/>
    <xf numFmtId="0" fontId="1" fillId="34" borderId="0" xfId="0" applyFont="1" applyFill="1"/>
    <xf numFmtId="0" fontId="18" fillId="8" borderId="6" xfId="0" applyFont="1" applyFill="1" applyBorder="1" applyAlignment="1" applyProtection="1">
      <alignment vertical="center"/>
    </xf>
    <xf numFmtId="0" fontId="18" fillId="8" borderId="0" xfId="0" applyFont="1" applyFill="1" applyBorder="1" applyAlignment="1" applyProtection="1">
      <alignment vertical="center"/>
    </xf>
    <xf numFmtId="0" fontId="13" fillId="8" borderId="0" xfId="0" applyFont="1" applyFill="1" applyBorder="1" applyAlignment="1" applyProtection="1">
      <alignment vertical="center"/>
    </xf>
    <xf numFmtId="0" fontId="19" fillId="8" borderId="0" xfId="0" applyFont="1" applyFill="1" applyBorder="1" applyAlignment="1" applyProtection="1">
      <alignment vertical="center"/>
    </xf>
    <xf numFmtId="0" fontId="24" fillId="8" borderId="0" xfId="0" applyFont="1" applyFill="1" applyBorder="1" applyAlignment="1" applyProtection="1">
      <alignment horizontal="right" vertical="center"/>
    </xf>
    <xf numFmtId="0" fontId="19" fillId="9" borderId="0" xfId="0" applyFont="1" applyFill="1" applyBorder="1" applyAlignment="1" applyProtection="1">
      <alignment horizontal="center" vertical="center"/>
    </xf>
    <xf numFmtId="173" fontId="18" fillId="13" borderId="1" xfId="0" applyNumberFormat="1" applyFont="1" applyFill="1" applyBorder="1" applyAlignment="1" applyProtection="1">
      <alignment vertical="center"/>
    </xf>
    <xf numFmtId="0" fontId="18" fillId="8" borderId="7" xfId="0" applyFont="1" applyFill="1" applyBorder="1" applyAlignment="1" applyProtection="1">
      <alignment vertical="center"/>
    </xf>
    <xf numFmtId="0" fontId="0" fillId="23" borderId="0" xfId="0" applyFill="1" applyAlignment="1">
      <alignment vertical="center"/>
    </xf>
    <xf numFmtId="177" fontId="0" fillId="23" borderId="0" xfId="1" applyNumberFormat="1" applyFont="1" applyFill="1" applyAlignment="1">
      <alignment vertical="center"/>
    </xf>
    <xf numFmtId="177" fontId="0" fillId="23" borderId="0" xfId="0" applyNumberFormat="1" applyFill="1" applyAlignment="1">
      <alignment vertical="center"/>
    </xf>
    <xf numFmtId="41" fontId="18" fillId="8" borderId="0" xfId="0" applyNumberFormat="1" applyFont="1" applyFill="1" applyBorder="1" applyAlignment="1" applyProtection="1">
      <alignment vertical="center"/>
    </xf>
    <xf numFmtId="173" fontId="29" fillId="13" borderId="1" xfId="0" applyNumberFormat="1" applyFont="1" applyFill="1" applyBorder="1" applyAlignment="1" applyProtection="1">
      <alignment vertical="center"/>
    </xf>
    <xf numFmtId="0" fontId="24" fillId="8" borderId="0" xfId="0" applyFont="1" applyFill="1" applyAlignment="1">
      <alignment horizontal="right"/>
    </xf>
    <xf numFmtId="0" fontId="19" fillId="9" borderId="0" xfId="0" applyFont="1" applyFill="1" applyAlignment="1">
      <alignment horizontal="center"/>
    </xf>
    <xf numFmtId="173" fontId="4" fillId="0" borderId="1" xfId="0" applyNumberFormat="1" applyFont="1" applyBorder="1"/>
    <xf numFmtId="0" fontId="5" fillId="0" borderId="4" xfId="0" applyFont="1" applyBorder="1" applyAlignment="1" applyProtection="1">
      <alignment horizontal="center" vertical="top" wrapText="1"/>
    </xf>
    <xf numFmtId="0" fontId="14" fillId="0" borderId="5" xfId="0" applyFont="1" applyBorder="1" applyAlignment="1" applyProtection="1">
      <alignment horizontal="center" vertical="top"/>
    </xf>
    <xf numFmtId="0" fontId="14" fillId="0" borderId="9" xfId="0" applyFont="1" applyBorder="1" applyAlignment="1" applyProtection="1">
      <alignment horizontal="center" vertical="top"/>
    </xf>
    <xf numFmtId="0" fontId="14" fillId="0" borderId="6" xfId="0" applyFont="1" applyBorder="1" applyAlignment="1" applyProtection="1">
      <alignment horizontal="left" vertical="top"/>
    </xf>
    <xf numFmtId="0" fontId="14" fillId="0" borderId="0" xfId="0" applyFont="1" applyBorder="1" applyAlignment="1" applyProtection="1">
      <alignment horizontal="left" vertical="top"/>
    </xf>
    <xf numFmtId="0" fontId="14" fillId="0" borderId="7" xfId="0" applyFont="1" applyBorder="1" applyAlignment="1" applyProtection="1">
      <alignment horizontal="left" vertical="top"/>
    </xf>
    <xf numFmtId="0" fontId="14" fillId="0" borderId="6" xfId="0" applyFont="1" applyBorder="1" applyAlignment="1" applyProtection="1">
      <alignment horizontal="center" vertical="top"/>
    </xf>
    <xf numFmtId="0" fontId="14" fillId="0" borderId="0" xfId="0" applyFont="1" applyBorder="1" applyAlignment="1" applyProtection="1">
      <alignment horizontal="center" vertical="top"/>
    </xf>
    <xf numFmtId="0" fontId="14" fillId="0" borderId="7" xfId="0" applyFont="1" applyBorder="1" applyAlignment="1" applyProtection="1">
      <alignment horizontal="center" vertical="top"/>
    </xf>
    <xf numFmtId="0" fontId="3" fillId="0" borderId="97" xfId="0" applyFont="1" applyBorder="1" applyAlignment="1" applyProtection="1">
      <alignment horizontal="center"/>
    </xf>
    <xf numFmtId="0" fontId="3" fillId="0" borderId="2" xfId="0" applyFont="1" applyBorder="1" applyAlignment="1" applyProtection="1">
      <alignment horizontal="center"/>
    </xf>
    <xf numFmtId="0" fontId="3" fillId="0" borderId="38" xfId="0" applyFont="1" applyBorder="1" applyAlignment="1" applyProtection="1">
      <alignment horizontal="center"/>
    </xf>
    <xf numFmtId="0" fontId="18" fillId="9" borderId="51" xfId="0" applyFont="1" applyFill="1" applyBorder="1" applyAlignment="1" applyProtection="1">
      <alignment horizontal="center"/>
    </xf>
    <xf numFmtId="0" fontId="18" fillId="9" borderId="15" xfId="0" applyFont="1" applyFill="1" applyBorder="1" applyAlignment="1" applyProtection="1">
      <alignment horizontal="center"/>
    </xf>
    <xf numFmtId="0" fontId="4" fillId="9" borderId="51" xfId="0" applyFont="1" applyFill="1" applyBorder="1" applyAlignment="1" applyProtection="1">
      <alignment horizontal="center"/>
    </xf>
    <xf numFmtId="0" fontId="4" fillId="9" borderId="15" xfId="0" applyFont="1" applyFill="1" applyBorder="1" applyAlignment="1" applyProtection="1">
      <alignment horizontal="center"/>
    </xf>
    <xf numFmtId="0" fontId="28" fillId="21" borderId="18" xfId="0" applyFont="1" applyFill="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15" fontId="57" fillId="0" borderId="94" xfId="0" applyNumberFormat="1" applyFont="1" applyBorder="1" applyAlignment="1" applyProtection="1">
      <alignment horizontal="center" vertical="center" wrapText="1"/>
      <protection locked="0"/>
    </xf>
    <xf numFmtId="0" fontId="0" fillId="0" borderId="57" xfId="0" applyBorder="1" applyAlignment="1">
      <alignment horizontal="center" wrapText="1"/>
    </xf>
    <xf numFmtId="170" fontId="57" fillId="0" borderId="94" xfId="0" applyNumberFormat="1" applyFont="1" applyBorder="1" applyAlignment="1" applyProtection="1">
      <alignment horizontal="center" vertical="center" wrapText="1"/>
      <protection locked="0"/>
    </xf>
    <xf numFmtId="0" fontId="4" fillId="9" borderId="16" xfId="0" applyFont="1" applyFill="1" applyBorder="1" applyAlignment="1" applyProtection="1">
      <alignment horizontal="center" vertical="center"/>
    </xf>
    <xf numFmtId="0" fontId="4" fillId="9" borderId="18" xfId="0" applyFont="1" applyFill="1" applyBorder="1" applyAlignment="1" applyProtection="1">
      <alignment horizontal="center" vertical="center"/>
    </xf>
    <xf numFmtId="0" fontId="0" fillId="0" borderId="18" xfId="0" applyBorder="1" applyAlignment="1">
      <alignment horizontal="center" vertical="center"/>
    </xf>
    <xf numFmtId="15" fontId="57" fillId="0" borderId="94" xfId="0" applyNumberFormat="1" applyFont="1" applyBorder="1" applyAlignment="1" applyProtection="1">
      <alignment horizontal="center" vertical="center"/>
      <protection locked="0"/>
    </xf>
    <xf numFmtId="0" fontId="0" fillId="0" borderId="57" xfId="0" applyBorder="1" applyAlignment="1" applyProtection="1">
      <alignment horizontal="center"/>
      <protection locked="0"/>
    </xf>
    <xf numFmtId="0" fontId="0" fillId="0" borderId="94" xfId="0" applyBorder="1" applyAlignment="1" applyProtection="1">
      <alignment horizontal="center"/>
      <protection locked="0"/>
    </xf>
    <xf numFmtId="0" fontId="57" fillId="0" borderId="95" xfId="0" applyFont="1" applyBorder="1" applyAlignment="1" applyProtection="1">
      <alignment horizontal="center" vertical="center"/>
      <protection locked="0"/>
    </xf>
    <xf numFmtId="0" fontId="57" fillId="0" borderId="56" xfId="0" applyFont="1" applyBorder="1" applyAlignment="1" applyProtection="1">
      <alignment horizontal="center" vertical="center"/>
      <protection locked="0"/>
    </xf>
    <xf numFmtId="0" fontId="2" fillId="0" borderId="18" xfId="0" applyFont="1" applyBorder="1" applyAlignment="1">
      <alignment horizontal="center" vertical="center"/>
    </xf>
    <xf numFmtId="171" fontId="112" fillId="0" borderId="95" xfId="0" applyNumberFormat="1" applyFont="1" applyBorder="1" applyAlignment="1">
      <alignment horizontal="center"/>
    </xf>
    <xf numFmtId="171" fontId="112" fillId="0" borderId="56" xfId="0" applyNumberFormat="1" applyFont="1" applyBorder="1" applyAlignment="1">
      <alignment horizontal="center"/>
    </xf>
    <xf numFmtId="0" fontId="21" fillId="8" borderId="0" xfId="0" applyFont="1" applyFill="1" applyAlignment="1">
      <alignment horizontal="left" vertical="top" wrapText="1"/>
    </xf>
    <xf numFmtId="0" fontId="19" fillId="5" borderId="5" xfId="0" applyFont="1" applyFill="1" applyBorder="1" applyAlignment="1" applyProtection="1">
      <alignment horizontal="left" vertical="top" wrapText="1"/>
    </xf>
    <xf numFmtId="0" fontId="4" fillId="9" borderId="51" xfId="0" applyFont="1" applyFill="1" applyBorder="1" applyAlignment="1">
      <alignment horizontal="center"/>
    </xf>
    <xf numFmtId="0" fontId="4" fillId="9" borderId="15" xfId="0" applyFont="1" applyFill="1" applyBorder="1" applyAlignment="1">
      <alignment horizontal="center"/>
    </xf>
    <xf numFmtId="0" fontId="112" fillId="0" borderId="95" xfId="0" applyFont="1" applyBorder="1" applyAlignment="1" applyProtection="1">
      <alignment horizontal="center"/>
      <protection locked="0"/>
    </xf>
    <xf numFmtId="0" fontId="112" fillId="0" borderId="56" xfId="0" applyFont="1" applyBorder="1" applyAlignment="1" applyProtection="1">
      <alignment horizontal="center"/>
      <protection locked="0"/>
    </xf>
    <xf numFmtId="0" fontId="4" fillId="29" borderId="0" xfId="0" applyFont="1" applyFill="1" applyBorder="1" applyAlignment="1" applyProtection="1">
      <alignment horizontal="left" vertical="center" wrapText="1"/>
    </xf>
    <xf numFmtId="0" fontId="2" fillId="30" borderId="0" xfId="0" applyFont="1" applyFill="1" applyAlignment="1">
      <alignment horizontal="left" vertical="center" wrapText="1"/>
    </xf>
    <xf numFmtId="0" fontId="2" fillId="30" borderId="57" xfId="0" applyFont="1" applyFill="1" applyBorder="1" applyAlignment="1">
      <alignment horizontal="left" vertical="center" wrapText="1"/>
    </xf>
    <xf numFmtId="0" fontId="4" fillId="29" borderId="0" xfId="0" applyFont="1" applyFill="1" applyBorder="1" applyAlignment="1" applyProtection="1">
      <alignment horizontal="left" vertical="top" wrapText="1"/>
    </xf>
    <xf numFmtId="0" fontId="4" fillId="8" borderId="0" xfId="0" applyFont="1" applyFill="1" applyBorder="1" applyAlignment="1" applyProtection="1">
      <alignment horizontal="left" vertical="top" wrapText="1"/>
    </xf>
    <xf numFmtId="0" fontId="75" fillId="8" borderId="0" xfId="0" applyFont="1" applyFill="1" applyBorder="1" applyAlignment="1" applyProtection="1">
      <alignment horizontal="left" vertical="top" wrapText="1"/>
    </xf>
    <xf numFmtId="0" fontId="19" fillId="8" borderId="36" xfId="0" applyFont="1" applyFill="1" applyBorder="1" applyAlignment="1" applyProtection="1">
      <alignment horizontal="left" wrapText="1"/>
    </xf>
    <xf numFmtId="0" fontId="4" fillId="29" borderId="0" xfId="0" applyFont="1" applyFill="1" applyAlignment="1">
      <alignment horizontal="left" wrapText="1"/>
    </xf>
    <xf numFmtId="0" fontId="4" fillId="29" borderId="0" xfId="0" applyFont="1" applyFill="1" applyBorder="1" applyAlignment="1" applyProtection="1">
      <alignment horizontal="left" wrapText="1"/>
    </xf>
    <xf numFmtId="0" fontId="4" fillId="29" borderId="57" xfId="0" applyFont="1" applyFill="1" applyBorder="1" applyAlignment="1" applyProtection="1">
      <alignment horizontal="left" wrapText="1"/>
    </xf>
    <xf numFmtId="0" fontId="78" fillId="0" borderId="31" xfId="0" applyFont="1" applyBorder="1" applyAlignment="1" applyProtection="1">
      <alignment horizontal="center"/>
      <protection locked="0"/>
    </xf>
    <xf numFmtId="0" fontId="28" fillId="14" borderId="31" xfId="0" applyFont="1" applyFill="1" applyBorder="1" applyAlignment="1" applyProtection="1">
      <alignment horizontal="center"/>
      <protection locked="0"/>
    </xf>
    <xf numFmtId="0" fontId="86" fillId="3" borderId="31" xfId="0" applyFont="1" applyFill="1" applyBorder="1" applyAlignment="1" applyProtection="1">
      <alignment horizontal="center"/>
      <protection locked="0"/>
    </xf>
    <xf numFmtId="0" fontId="19" fillId="29" borderId="36" xfId="0" applyFont="1" applyFill="1" applyBorder="1" applyAlignment="1" applyProtection="1">
      <alignment horizontal="left" vertical="top" wrapText="1"/>
    </xf>
    <xf numFmtId="0" fontId="18" fillId="3" borderId="22" xfId="0" applyFont="1" applyFill="1" applyBorder="1" applyAlignment="1" applyProtection="1">
      <alignment horizontal="center"/>
      <protection locked="0"/>
    </xf>
    <xf numFmtId="0" fontId="18" fillId="3" borderId="31" xfId="0" applyFont="1" applyFill="1" applyBorder="1" applyAlignment="1" applyProtection="1">
      <alignment horizontal="center"/>
      <protection locked="0"/>
    </xf>
    <xf numFmtId="0" fontId="28" fillId="14" borderId="22" xfId="0" applyFont="1" applyFill="1" applyBorder="1" applyAlignment="1" applyProtection="1">
      <alignment horizontal="center"/>
      <protection locked="0"/>
    </xf>
    <xf numFmtId="0" fontId="86" fillId="3" borderId="22" xfId="0" applyFont="1" applyFill="1" applyBorder="1" applyAlignment="1" applyProtection="1">
      <alignment horizontal="center"/>
      <protection locked="0"/>
    </xf>
    <xf numFmtId="0" fontId="54" fillId="5" borderId="31" xfId="0" applyFont="1" applyFill="1" applyBorder="1" applyAlignment="1" applyProtection="1">
      <protection locked="0"/>
    </xf>
    <xf numFmtId="0" fontId="0" fillId="0" borderId="31" xfId="0" applyBorder="1" applyAlignment="1"/>
    <xf numFmtId="0" fontId="19" fillId="8" borderId="98" xfId="0" applyFont="1" applyFill="1" applyBorder="1" applyAlignment="1" applyProtection="1">
      <alignment horizontal="left" wrapText="1"/>
    </xf>
    <xf numFmtId="0" fontId="54" fillId="5" borderId="23" xfId="0" applyFont="1" applyFill="1" applyBorder="1" applyAlignment="1" applyProtection="1">
      <alignment horizontal="center" vertical="top" wrapText="1"/>
      <protection locked="0"/>
    </xf>
    <xf numFmtId="0" fontId="54" fillId="5" borderId="22" xfId="0" applyFont="1" applyFill="1" applyBorder="1" applyAlignment="1" applyProtection="1">
      <alignment horizontal="center" vertical="top" wrapText="1"/>
      <protection locked="0"/>
    </xf>
    <xf numFmtId="0" fontId="54" fillId="5" borderId="27" xfId="0" applyFont="1" applyFill="1" applyBorder="1" applyAlignment="1" applyProtection="1">
      <alignment horizontal="center" vertical="top" wrapText="1"/>
      <protection locked="0"/>
    </xf>
    <xf numFmtId="2" fontId="45" fillId="13" borderId="99" xfId="0" applyNumberFormat="1" applyFont="1" applyFill="1" applyBorder="1" applyAlignment="1" applyProtection="1">
      <alignment horizontal="center"/>
    </xf>
    <xf numFmtId="2" fontId="18" fillId="13" borderId="100" xfId="0" applyNumberFormat="1" applyFont="1" applyFill="1" applyBorder="1" applyAlignment="1" applyProtection="1">
      <alignment horizontal="center"/>
    </xf>
    <xf numFmtId="0" fontId="45" fillId="7" borderId="86" xfId="0" applyFont="1" applyFill="1" applyBorder="1" applyAlignment="1" applyProtection="1">
      <alignment horizontal="center"/>
    </xf>
    <xf numFmtId="0" fontId="72" fillId="7" borderId="0" xfId="0" applyFont="1" applyFill="1" applyBorder="1" applyAlignment="1" applyProtection="1">
      <alignment horizontal="center"/>
    </xf>
    <xf numFmtId="0" fontId="72" fillId="7" borderId="29" xfId="0" applyFont="1" applyFill="1" applyBorder="1" applyAlignment="1" applyProtection="1">
      <alignment horizontal="center"/>
    </xf>
    <xf numFmtId="0" fontId="45" fillId="11" borderId="101" xfId="0" applyFont="1" applyFill="1" applyBorder="1" applyAlignment="1" applyProtection="1">
      <alignment horizontal="center" vertical="center" textRotation="90" wrapText="1"/>
    </xf>
    <xf numFmtId="0" fontId="45" fillId="11" borderId="59" xfId="0" applyFont="1" applyFill="1" applyBorder="1" applyAlignment="1" applyProtection="1">
      <alignment horizontal="center" vertical="center" textRotation="90" wrapText="1"/>
    </xf>
    <xf numFmtId="0" fontId="45" fillId="7" borderId="102" xfId="0" applyFont="1" applyFill="1" applyBorder="1" applyAlignment="1" applyProtection="1">
      <alignment horizontal="center"/>
    </xf>
    <xf numFmtId="0" fontId="72" fillId="7" borderId="103" xfId="0" applyFont="1" applyFill="1" applyBorder="1" applyAlignment="1" applyProtection="1">
      <alignment horizontal="center"/>
    </xf>
    <xf numFmtId="0" fontId="72" fillId="7" borderId="104" xfId="0" applyFont="1" applyFill="1" applyBorder="1" applyAlignment="1" applyProtection="1">
      <alignment horizontal="center"/>
    </xf>
    <xf numFmtId="0" fontId="45" fillId="7" borderId="99" xfId="0" applyFont="1" applyFill="1" applyBorder="1" applyAlignment="1" applyProtection="1">
      <alignment horizontal="center"/>
    </xf>
    <xf numFmtId="0" fontId="72" fillId="7" borderId="105" xfId="0" applyFont="1" applyFill="1" applyBorder="1" applyAlignment="1" applyProtection="1">
      <alignment horizontal="center"/>
    </xf>
    <xf numFmtId="0" fontId="72" fillId="7" borderId="100" xfId="0" applyFont="1" applyFill="1" applyBorder="1" applyAlignment="1" applyProtection="1">
      <alignment horizontal="center"/>
    </xf>
    <xf numFmtId="0" fontId="45" fillId="10" borderId="91" xfId="0" applyFont="1" applyFill="1" applyBorder="1" applyAlignment="1" applyProtection="1">
      <alignment horizontal="center"/>
    </xf>
    <xf numFmtId="0" fontId="45" fillId="10" borderId="106" xfId="0" applyFont="1" applyFill="1" applyBorder="1" applyAlignment="1" applyProtection="1">
      <alignment horizontal="center"/>
    </xf>
    <xf numFmtId="0" fontId="45" fillId="10" borderId="21" xfId="0" applyFont="1" applyFill="1" applyBorder="1" applyAlignment="1" applyProtection="1">
      <alignment horizontal="center"/>
    </xf>
    <xf numFmtId="0" fontId="45" fillId="10" borderId="26" xfId="0" applyFont="1" applyFill="1" applyBorder="1" applyAlignment="1" applyProtection="1">
      <alignment horizontal="center"/>
    </xf>
    <xf numFmtId="0" fontId="18" fillId="7" borderId="0" xfId="0" applyFont="1" applyFill="1" applyBorder="1" applyAlignment="1" applyProtection="1">
      <alignment horizontal="left" vertical="center" wrapText="1"/>
    </xf>
    <xf numFmtId="167" fontId="18" fillId="7" borderId="0" xfId="0" applyNumberFormat="1" applyFont="1" applyFill="1" applyBorder="1" applyAlignment="1" applyProtection="1">
      <alignment horizontal="left" vertical="center"/>
    </xf>
    <xf numFmtId="0" fontId="18" fillId="7" borderId="0" xfId="0" applyFont="1" applyFill="1" applyAlignment="1" applyProtection="1">
      <alignment vertical="center"/>
    </xf>
    <xf numFmtId="0" fontId="0" fillId="10" borderId="32" xfId="0" applyFill="1" applyBorder="1" applyAlignment="1" applyProtection="1">
      <alignment horizontal="center"/>
    </xf>
    <xf numFmtId="0" fontId="0" fillId="10" borderId="33" xfId="0" applyFill="1" applyBorder="1" applyAlignment="1" applyProtection="1">
      <alignment horizontal="center"/>
    </xf>
    <xf numFmtId="0" fontId="45" fillId="11" borderId="107" xfId="0" applyFont="1" applyFill="1" applyBorder="1" applyAlignment="1" applyProtection="1">
      <alignment horizontal="center" vertical="center" textRotation="90" wrapText="1"/>
    </xf>
    <xf numFmtId="0" fontId="45" fillId="11" borderId="24" xfId="0" applyFont="1" applyFill="1" applyBorder="1" applyAlignment="1" applyProtection="1">
      <alignment horizontal="center" vertical="center" textRotation="90" wrapText="1"/>
    </xf>
    <xf numFmtId="0" fontId="45" fillId="11" borderId="25" xfId="0" applyFont="1" applyFill="1" applyBorder="1" applyAlignment="1" applyProtection="1">
      <alignment horizontal="center" vertical="center" textRotation="90" wrapText="1"/>
    </xf>
    <xf numFmtId="0" fontId="19" fillId="8" borderId="36" xfId="0" applyFont="1" applyFill="1" applyBorder="1" applyAlignment="1" applyProtection="1">
      <alignment horizontal="left" vertical="top" wrapText="1"/>
    </xf>
    <xf numFmtId="0" fontId="4" fillId="8" borderId="0" xfId="0" applyFont="1" applyFill="1" applyBorder="1" applyAlignment="1" applyProtection="1">
      <alignment horizontal="left"/>
    </xf>
    <xf numFmtId="0" fontId="18" fillId="8" borderId="0" xfId="0" applyFont="1" applyFill="1" applyBorder="1" applyAlignment="1" applyProtection="1">
      <alignment horizontal="left"/>
    </xf>
    <xf numFmtId="0" fontId="19" fillId="8" borderId="44" xfId="0" applyFont="1" applyFill="1" applyBorder="1" applyAlignment="1" applyProtection="1">
      <alignment horizontal="left" wrapText="1"/>
    </xf>
    <xf numFmtId="0" fontId="90" fillId="14" borderId="22" xfId="0" applyFont="1" applyFill="1" applyBorder="1" applyAlignment="1">
      <alignment horizontal="center"/>
    </xf>
    <xf numFmtId="0" fontId="90" fillId="14" borderId="31" xfId="0" applyFont="1" applyFill="1" applyBorder="1" applyAlignment="1">
      <alignment horizontal="center"/>
    </xf>
    <xf numFmtId="0" fontId="4" fillId="5" borderId="31" xfId="0" applyFont="1" applyFill="1" applyBorder="1" applyAlignment="1">
      <alignment horizontal="center"/>
    </xf>
    <xf numFmtId="0" fontId="4" fillId="5" borderId="22" xfId="0" applyFont="1" applyFill="1" applyBorder="1" applyAlignment="1">
      <alignment horizontal="center"/>
    </xf>
    <xf numFmtId="0" fontId="18" fillId="7" borderId="22" xfId="0" applyFont="1" applyFill="1" applyBorder="1" applyAlignment="1" applyProtection="1">
      <alignment horizontal="center"/>
      <protection locked="0"/>
    </xf>
    <xf numFmtId="0" fontId="13" fillId="7" borderId="31" xfId="0" applyFont="1" applyFill="1" applyBorder="1" applyAlignment="1" applyProtection="1">
      <alignment horizontal="center"/>
      <protection locked="0"/>
    </xf>
    <xf numFmtId="0" fontId="52" fillId="7" borderId="31" xfId="0" applyFont="1" applyFill="1" applyBorder="1" applyAlignment="1" applyProtection="1">
      <alignment horizontal="center"/>
      <protection locked="0"/>
    </xf>
    <xf numFmtId="0" fontId="52" fillId="7" borderId="22" xfId="0" applyFont="1" applyFill="1" applyBorder="1" applyAlignment="1" applyProtection="1">
      <alignment horizontal="center"/>
      <protection locked="0"/>
    </xf>
    <xf numFmtId="0" fontId="45" fillId="29" borderId="21" xfId="20" applyFont="1" applyFill="1" applyBorder="1" applyAlignment="1">
      <alignment textRotation="180" wrapText="1"/>
    </xf>
    <xf numFmtId="0" fontId="4" fillId="0" borderId="0" xfId="0" applyFont="1" applyBorder="1" applyAlignment="1">
      <alignment horizontal="center"/>
    </xf>
    <xf numFmtId="0" fontId="4" fillId="0" borderId="0" xfId="0" applyFont="1" applyFill="1" applyBorder="1" applyAlignment="1">
      <alignment horizontal="center"/>
    </xf>
    <xf numFmtId="0" fontId="55" fillId="0" borderId="0" xfId="0" applyFont="1" applyFill="1" applyBorder="1" applyAlignment="1">
      <alignment horizontal="center"/>
    </xf>
    <xf numFmtId="0" fontId="18" fillId="7" borderId="0" xfId="0" applyFont="1" applyFill="1" applyBorder="1" applyAlignment="1" applyProtection="1">
      <alignment horizontal="right" vertical="justify" wrapText="1" readingOrder="1"/>
    </xf>
    <xf numFmtId="0" fontId="18" fillId="0" borderId="0" xfId="0" applyFont="1" applyAlignment="1">
      <alignment horizontal="right" vertical="justify" wrapText="1" readingOrder="1"/>
    </xf>
    <xf numFmtId="0" fontId="29" fillId="9" borderId="69" xfId="0" applyFont="1" applyFill="1" applyBorder="1" applyAlignment="1" applyProtection="1">
      <alignment horizontal="center" vertical="center"/>
    </xf>
    <xf numFmtId="0" fontId="29" fillId="9" borderId="35" xfId="0" applyFont="1" applyFill="1" applyBorder="1" applyAlignment="1" applyProtection="1">
      <alignment horizontal="center" vertical="center"/>
    </xf>
    <xf numFmtId="0" fontId="29" fillId="10" borderId="69" xfId="0" applyFont="1" applyFill="1" applyBorder="1" applyAlignment="1" applyProtection="1">
      <alignment horizontal="center" vertical="center"/>
    </xf>
    <xf numFmtId="0" fontId="29" fillId="10" borderId="35" xfId="0" applyFont="1" applyFill="1" applyBorder="1" applyAlignment="1" applyProtection="1">
      <alignment horizontal="center" vertical="center"/>
    </xf>
  </cellXfs>
  <cellStyles count="39">
    <cellStyle name="Comma" xfId="1" builtinId="3"/>
    <cellStyle name="Comma 2" xfId="2" xr:uid="{00000000-0005-0000-0000-000001000000}"/>
    <cellStyle name="Comma 2 2" xfId="3" xr:uid="{00000000-0005-0000-0000-000002000000}"/>
    <cellStyle name="Comma 2 2 2" xfId="29" xr:uid="{949E7950-25F8-4545-A4D7-CAE6167AC465}"/>
    <cellStyle name="Comma 2 3" xfId="28" xr:uid="{0EFC517E-DCDA-4894-99FB-AE02DC21FD40}"/>
    <cellStyle name="Comma 3" xfId="4" xr:uid="{00000000-0005-0000-0000-000003000000}"/>
    <cellStyle name="Currency" xfId="5" builtinId="4"/>
    <cellStyle name="Currency 2" xfId="6" xr:uid="{00000000-0005-0000-0000-000005000000}"/>
    <cellStyle name="Currency 2 2" xfId="7" xr:uid="{00000000-0005-0000-0000-000006000000}"/>
    <cellStyle name="Currency 2 2 2" xfId="31" xr:uid="{8FD382E5-0B9D-4111-B06A-355A410B6FBF}"/>
    <cellStyle name="Currency 2 3" xfId="30" xr:uid="{D126213A-D387-40A4-940A-11A71F9C7B1F}"/>
    <cellStyle name="Currency 3"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3 2" xfId="13" xr:uid="{00000000-0005-0000-0000-00000C000000}"/>
    <cellStyle name="Normal" xfId="0" builtinId="0"/>
    <cellStyle name="Normal 2" xfId="14" xr:uid="{00000000-0005-0000-0000-00000E000000}"/>
    <cellStyle name="Normal 2 2" xfId="15" xr:uid="{00000000-0005-0000-0000-00000F000000}"/>
    <cellStyle name="Normal 2 2 2" xfId="33" xr:uid="{DD32A281-7996-4DBA-8F82-EB7BE2D9369E}"/>
    <cellStyle name="Normal 2 3" xfId="32" xr:uid="{024E8131-738B-49F7-BFFF-D7A41F118A62}"/>
    <cellStyle name="Normal 3" xfId="16" xr:uid="{00000000-0005-0000-0000-000010000000}"/>
    <cellStyle name="Normal 3 2" xfId="17" xr:uid="{00000000-0005-0000-0000-000011000000}"/>
    <cellStyle name="Normal 3 2 2" xfId="35" xr:uid="{1C7A43CA-54F7-4F56-8797-E790700A2CCF}"/>
    <cellStyle name="Normal 3 3" xfId="34" xr:uid="{940DD877-D93D-441B-BD3E-D8DFC311335F}"/>
    <cellStyle name="Normal 4" xfId="18" xr:uid="{00000000-0005-0000-0000-000012000000}"/>
    <cellStyle name="Normal 4 2" xfId="36" xr:uid="{1FBDF535-8417-461D-ABF4-9DD59DC8ACDB}"/>
    <cellStyle name="Normal 5" xfId="27" xr:uid="{7CB66FCB-719F-4937-92B6-F0489CC1C608}"/>
    <cellStyle name="Normal_625pg9" xfId="19" xr:uid="{00000000-0005-0000-0000-000015000000}"/>
    <cellStyle name="Normal_820pg10" xfId="20" xr:uid="{00000000-0005-0000-0000-000016000000}"/>
    <cellStyle name="Normal_AIR Reporting #21" xfId="21" xr:uid="{00000000-0005-0000-0000-000017000000}"/>
    <cellStyle name="Normal_CourtneyAIR" xfId="22" xr:uid="{00000000-0005-0000-0000-000019000000}"/>
    <cellStyle name="Normal_CourtneyAIR 2" xfId="23" xr:uid="{00000000-0005-0000-0000-00001A000000}"/>
    <cellStyle name="Percent 2" xfId="24" xr:uid="{00000000-0005-0000-0000-00001C000000}"/>
    <cellStyle name="Percent 2 2" xfId="25" xr:uid="{00000000-0005-0000-0000-00001D000000}"/>
    <cellStyle name="Percent 2 2 2" xfId="38" xr:uid="{98BBF7C9-C368-49E6-A98D-55EAB8AA118F}"/>
    <cellStyle name="Percent 2 3" xfId="37" xr:uid="{AA1CA833-845D-4048-A07B-8F11701CF475}"/>
    <cellStyle name="Percent 3" xfId="26" xr:uid="{00000000-0005-0000-0000-00001E000000}"/>
  </cellStyles>
  <dxfs count="1">
    <dxf>
      <fill>
        <patternFill patternType="lightGray">
          <fgColor indexed="22"/>
          <bgColor indexed="9"/>
        </patternFill>
      </fill>
      <border>
        <left/>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S%20-%20Financial%20Housing%20Services\AAAHousing_Providers\John_Howard\2012\2011%202012%20FS%20adjustments%20review-%20John%20How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tat"/>
      <sheetName val="Schedule B-Acc_Surplus"/>
      <sheetName val="Res Funds"/>
      <sheetName val="Schedule C-Replacement Rsv (2)"/>
      <sheetName val="Amort"/>
      <sheetName val="Cap Asset"/>
      <sheetName val="checklist"/>
      <sheetName val="Acc Sur"/>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workbookViewId="0">
      <selection activeCell="G4" sqref="G4"/>
    </sheetView>
  </sheetViews>
  <sheetFormatPr defaultColWidth="9.109375" defaultRowHeight="13.8"/>
  <cols>
    <col min="1" max="1" width="56.109375" style="630" bestFit="1" customWidth="1"/>
    <col min="2" max="2" width="9.109375" style="630"/>
    <col min="3" max="3" width="39.33203125" style="630" bestFit="1" customWidth="1"/>
    <col min="4" max="4" width="9.109375" style="630"/>
    <col min="5" max="5" width="28.88671875" style="630" bestFit="1" customWidth="1"/>
    <col min="6" max="16384" width="9.109375" style="630"/>
  </cols>
  <sheetData>
    <row r="1" spans="1:7">
      <c r="A1" s="631" t="s">
        <v>713</v>
      </c>
      <c r="C1" s="631" t="s">
        <v>714</v>
      </c>
      <c r="E1" s="631" t="s">
        <v>715</v>
      </c>
      <c r="G1" s="631" t="s">
        <v>740</v>
      </c>
    </row>
    <row r="2" spans="1:7">
      <c r="A2" s="630" t="s">
        <v>719</v>
      </c>
      <c r="C2" s="630" t="s">
        <v>729</v>
      </c>
      <c r="E2" s="630" t="s">
        <v>733</v>
      </c>
      <c r="G2" s="630" t="s">
        <v>193</v>
      </c>
    </row>
    <row r="3" spans="1:7">
      <c r="A3" s="630" t="s">
        <v>722</v>
      </c>
      <c r="C3" s="630" t="s">
        <v>728</v>
      </c>
      <c r="E3" s="630" t="s">
        <v>192</v>
      </c>
      <c r="G3" s="630" t="s">
        <v>192</v>
      </c>
    </row>
    <row r="4" spans="1:7">
      <c r="A4" s="630" t="s">
        <v>718</v>
      </c>
      <c r="C4" s="630" t="s">
        <v>732</v>
      </c>
    </row>
    <row r="5" spans="1:7">
      <c r="A5" s="630" t="s">
        <v>723</v>
      </c>
      <c r="C5" s="630" t="s">
        <v>730</v>
      </c>
    </row>
    <row r="6" spans="1:7">
      <c r="A6" s="630" t="s">
        <v>720</v>
      </c>
      <c r="C6" s="630" t="s">
        <v>724</v>
      </c>
    </row>
    <row r="7" spans="1:7">
      <c r="A7" s="630" t="s">
        <v>721</v>
      </c>
      <c r="C7" s="630" t="s">
        <v>731</v>
      </c>
    </row>
    <row r="8" spans="1:7">
      <c r="A8" s="630" t="s">
        <v>716</v>
      </c>
      <c r="C8" s="630" t="s">
        <v>734</v>
      </c>
    </row>
    <row r="9" spans="1:7">
      <c r="A9" s="630" t="s">
        <v>717</v>
      </c>
      <c r="C9" s="630" t="s">
        <v>726</v>
      </c>
    </row>
    <row r="10" spans="1:7">
      <c r="A10" s="630" t="s">
        <v>738</v>
      </c>
      <c r="C10" s="630" t="s">
        <v>725</v>
      </c>
    </row>
    <row r="11" spans="1:7">
      <c r="A11" s="630" t="s">
        <v>739</v>
      </c>
      <c r="C11" s="630" t="s">
        <v>727</v>
      </c>
    </row>
    <row r="12" spans="1:7">
      <c r="C12" s="630" t="s">
        <v>737</v>
      </c>
    </row>
  </sheetData>
  <sortState xmlns:xlrd2="http://schemas.microsoft.com/office/spreadsheetml/2017/richdata2" ref="A2:A10">
    <sortCondition ref="A2"/>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8"/>
  <dimension ref="B1:Q184"/>
  <sheetViews>
    <sheetView showGridLines="0" showZeros="0" zoomScaleNormal="100" zoomScaleSheetLayoutView="100" workbookViewId="0">
      <selection activeCell="K48" sqref="K48"/>
    </sheetView>
  </sheetViews>
  <sheetFormatPr defaultColWidth="9.109375" defaultRowHeight="13.2"/>
  <cols>
    <col min="1" max="1" width="2.109375" style="661" customWidth="1"/>
    <col min="2" max="2" width="4.6640625" customWidth="1"/>
    <col min="3" max="5" width="3.6640625" customWidth="1"/>
    <col min="6" max="6" width="41.109375" customWidth="1"/>
    <col min="7" max="7" width="3.33203125" customWidth="1"/>
    <col min="8" max="8" width="9.44140625" customWidth="1"/>
    <col min="9" max="9" width="8.6640625"/>
    <col min="10" max="10" width="5.88671875" customWidth="1"/>
    <col min="11" max="11" width="18.6640625" customWidth="1"/>
    <col min="12" max="12" width="3.6640625" customWidth="1"/>
    <col min="13" max="13" width="2.88671875" style="661" customWidth="1"/>
    <col min="14" max="14" width="32" style="661" customWidth="1"/>
    <col min="15" max="15" width="12.6640625" style="661" bestFit="1" customWidth="1"/>
    <col min="16" max="16" width="9.33203125" style="661" customWidth="1"/>
    <col min="17" max="17" width="12.6640625" style="662" bestFit="1" customWidth="1"/>
    <col min="18" max="19" width="9.109375" style="661"/>
    <col min="20" max="20" width="9.88671875" style="661" customWidth="1"/>
    <col min="21" max="22" width="7.33203125" style="661" customWidth="1"/>
    <col min="23" max="23" width="8.44140625" style="661" customWidth="1"/>
    <col min="24" max="24" width="6.33203125" style="661" customWidth="1"/>
    <col min="25" max="26" width="10.109375" style="661" customWidth="1"/>
    <col min="27" max="27" width="11.44140625" style="661" customWidth="1"/>
    <col min="28" max="28" width="8.109375" style="661" customWidth="1"/>
    <col min="29" max="29" width="11.109375" style="661" customWidth="1"/>
    <col min="30" max="16384" width="9.109375" style="661"/>
  </cols>
  <sheetData>
    <row r="1" spans="2:16" ht="13.8" thickBot="1"/>
    <row r="2" spans="2:16" ht="23.4" thickTop="1">
      <c r="B2" s="25"/>
      <c r="C2" s="52"/>
      <c r="D2" s="26"/>
      <c r="E2" s="27"/>
      <c r="F2" s="30"/>
      <c r="G2" s="46"/>
      <c r="H2" s="47"/>
      <c r="I2" s="47"/>
      <c r="J2" s="47"/>
      <c r="K2" s="46" t="s">
        <v>795</v>
      </c>
      <c r="L2" s="38"/>
    </row>
    <row r="3" spans="2:16" ht="22.8">
      <c r="B3" s="31" t="s">
        <v>0</v>
      </c>
      <c r="C3" s="21"/>
      <c r="D3" s="21"/>
      <c r="E3" s="21"/>
      <c r="F3" s="24"/>
      <c r="G3" s="44"/>
      <c r="H3" s="48"/>
      <c r="I3" s="48"/>
      <c r="J3" s="48"/>
      <c r="K3" s="44" t="s">
        <v>46</v>
      </c>
      <c r="L3" s="39"/>
    </row>
    <row r="4" spans="2:16">
      <c r="B4" s="31"/>
      <c r="C4" s="21"/>
      <c r="D4" s="21"/>
      <c r="E4" s="21"/>
      <c r="F4" s="24"/>
      <c r="G4" s="35"/>
      <c r="H4" s="49"/>
      <c r="I4" s="49"/>
      <c r="J4" s="49"/>
      <c r="K4" s="56"/>
      <c r="L4" s="50"/>
    </row>
    <row r="5" spans="2:16">
      <c r="B5" s="215"/>
      <c r="C5" s="37"/>
      <c r="D5" s="211"/>
      <c r="E5" s="162" t="s">
        <v>170</v>
      </c>
      <c r="F5" s="305">
        <f>+YearEnd</f>
        <v>0</v>
      </c>
      <c r="G5" s="292"/>
      <c r="H5" s="293"/>
      <c r="I5" s="293"/>
      <c r="J5" s="293"/>
      <c r="K5" s="297">
        <f>+CorpName</f>
        <v>0</v>
      </c>
      <c r="L5" s="294"/>
      <c r="M5" s="969"/>
    </row>
    <row r="6" spans="2:16">
      <c r="B6" s="216"/>
      <c r="C6" s="72"/>
      <c r="D6" s="72"/>
      <c r="E6" s="72"/>
      <c r="F6" s="71"/>
      <c r="G6" s="293"/>
      <c r="H6" s="293"/>
      <c r="I6" s="293"/>
      <c r="J6" s="293"/>
      <c r="K6" s="293"/>
      <c r="L6" s="294"/>
    </row>
    <row r="7" spans="2:16">
      <c r="B7" s="216"/>
      <c r="C7" s="72"/>
      <c r="D7" s="72"/>
      <c r="E7" s="72"/>
      <c r="F7" s="71"/>
      <c r="G7" s="295"/>
      <c r="H7" s="295"/>
      <c r="I7" s="295"/>
      <c r="J7" s="295"/>
      <c r="K7" s="295"/>
      <c r="L7" s="296"/>
    </row>
    <row r="8" spans="2:16" ht="16.2" thickBot="1">
      <c r="B8" s="107"/>
      <c r="C8" s="109" t="s">
        <v>631</v>
      </c>
      <c r="D8" s="109"/>
      <c r="E8" s="109"/>
      <c r="F8" s="110"/>
      <c r="G8" s="111"/>
      <c r="H8" s="110"/>
      <c r="I8" s="110"/>
      <c r="J8" s="111"/>
      <c r="K8" s="157" t="s">
        <v>534</v>
      </c>
      <c r="L8" s="117"/>
      <c r="O8" s="970"/>
    </row>
    <row r="9" spans="2:16" ht="14.4" thickTop="1" thickBot="1">
      <c r="B9" s="69"/>
      <c r="C9" s="59"/>
      <c r="D9" s="59"/>
      <c r="E9" s="59"/>
      <c r="F9" s="59"/>
      <c r="G9" s="59"/>
      <c r="H9" s="59"/>
      <c r="I9" s="59"/>
      <c r="J9" s="59"/>
      <c r="K9" s="59"/>
      <c r="L9" s="69"/>
    </row>
    <row r="10" spans="2:16" ht="16.2" thickTop="1">
      <c r="B10" s="972"/>
      <c r="C10" s="973"/>
      <c r="D10" s="737"/>
      <c r="E10" s="737"/>
      <c r="F10" s="737"/>
      <c r="G10" s="737"/>
      <c r="H10" s="737"/>
      <c r="I10" s="737"/>
      <c r="J10" s="737"/>
      <c r="K10" s="974"/>
      <c r="L10" s="911"/>
    </row>
    <row r="11" spans="2:16">
      <c r="B11" s="738"/>
      <c r="C11" s="114" t="s">
        <v>496</v>
      </c>
      <c r="D11" s="114"/>
      <c r="E11" s="114"/>
      <c r="F11" s="114"/>
      <c r="G11" s="114"/>
      <c r="H11" s="114"/>
      <c r="I11" s="118"/>
      <c r="J11" s="118"/>
      <c r="K11" s="797"/>
      <c r="L11" s="909"/>
    </row>
    <row r="12" spans="2:16">
      <c r="B12" s="912"/>
      <c r="C12" s="114"/>
      <c r="D12" s="122"/>
      <c r="E12" s="114"/>
      <c r="F12" s="114"/>
      <c r="G12" s="114"/>
      <c r="H12" s="114"/>
      <c r="I12" s="118"/>
      <c r="J12" s="118"/>
      <c r="K12" s="797"/>
      <c r="L12" s="909"/>
    </row>
    <row r="13" spans="2:16">
      <c r="B13" s="912"/>
      <c r="C13" s="114"/>
      <c r="D13" s="122" t="s">
        <v>524</v>
      </c>
      <c r="E13" s="114"/>
      <c r="F13" s="114"/>
      <c r="G13" s="114"/>
      <c r="H13" s="114"/>
      <c r="I13" s="118" t="s">
        <v>790</v>
      </c>
      <c r="J13" s="121">
        <v>701</v>
      </c>
      <c r="K13" s="639"/>
      <c r="L13" s="909"/>
      <c r="N13" s="971"/>
      <c r="O13" s="662"/>
      <c r="P13" s="663"/>
    </row>
    <row r="14" spans="2:16">
      <c r="B14" s="912"/>
      <c r="C14" s="114"/>
      <c r="D14" s="122"/>
      <c r="E14" s="114"/>
      <c r="F14" s="114"/>
      <c r="G14" s="114"/>
      <c r="H14" s="114"/>
      <c r="I14" s="118"/>
      <c r="J14" s="114"/>
      <c r="K14" s="798"/>
      <c r="L14" s="909"/>
      <c r="O14" s="662"/>
      <c r="P14" s="663"/>
    </row>
    <row r="15" spans="2:16">
      <c r="B15" s="912"/>
      <c r="C15" s="114"/>
      <c r="D15" s="122" t="s">
        <v>498</v>
      </c>
      <c r="E15" s="122"/>
      <c r="F15" s="114"/>
      <c r="G15" s="114"/>
      <c r="H15" s="114"/>
      <c r="I15" s="118" t="s">
        <v>497</v>
      </c>
      <c r="J15" s="121">
        <v>703</v>
      </c>
      <c r="K15" s="330">
        <f>IF(AND('A1 - Identification'!G31="Yes",'A1 - Identification'!H31="No"),'A4 - Operations'!N35,0)</f>
        <v>0</v>
      </c>
      <c r="L15" s="909"/>
      <c r="O15" s="662"/>
      <c r="P15" s="663"/>
    </row>
    <row r="16" spans="2:16">
      <c r="B16" s="912"/>
      <c r="C16" s="114"/>
      <c r="D16" s="122"/>
      <c r="E16" s="122" t="s">
        <v>525</v>
      </c>
      <c r="F16" s="114"/>
      <c r="G16" s="105"/>
      <c r="H16" s="105"/>
      <c r="I16" s="118" t="s">
        <v>791</v>
      </c>
      <c r="J16" s="121">
        <v>705</v>
      </c>
      <c r="K16" s="640"/>
      <c r="L16" s="977"/>
      <c r="N16" s="971"/>
      <c r="O16" s="662"/>
      <c r="P16" s="663"/>
    </row>
    <row r="17" spans="2:16">
      <c r="B17" s="912"/>
      <c r="C17" s="114"/>
      <c r="D17" s="122"/>
      <c r="E17" s="114"/>
      <c r="F17" s="114"/>
      <c r="G17" s="105"/>
      <c r="H17" s="105"/>
      <c r="I17" s="906"/>
      <c r="J17" s="114"/>
      <c r="K17" s="798"/>
      <c r="L17" s="977"/>
      <c r="O17" s="662"/>
      <c r="P17" s="663"/>
    </row>
    <row r="18" spans="2:16">
      <c r="B18" s="912"/>
      <c r="C18" s="114"/>
      <c r="D18" s="114"/>
      <c r="E18" s="114"/>
      <c r="F18" s="114"/>
      <c r="G18" s="105"/>
      <c r="H18" s="105"/>
      <c r="I18" s="118"/>
      <c r="J18" s="114"/>
      <c r="K18" s="798"/>
      <c r="L18" s="747"/>
      <c r="O18" s="662"/>
      <c r="P18" s="663"/>
    </row>
    <row r="19" spans="2:16">
      <c r="B19" s="912"/>
      <c r="C19" s="114"/>
      <c r="D19" s="114"/>
      <c r="E19" s="114"/>
      <c r="F19" s="114" t="s">
        <v>499</v>
      </c>
      <c r="G19" s="105"/>
      <c r="H19" s="105"/>
      <c r="I19" s="118" t="s">
        <v>532</v>
      </c>
      <c r="J19" s="121">
        <v>709</v>
      </c>
      <c r="K19" s="330">
        <f>+K13+K15-K16</f>
        <v>0</v>
      </c>
      <c r="L19" s="747"/>
      <c r="O19" s="662"/>
      <c r="P19" s="663"/>
    </row>
    <row r="20" spans="2:16" ht="13.8" thickBot="1">
      <c r="B20" s="975"/>
      <c r="C20" s="799"/>
      <c r="D20" s="799"/>
      <c r="E20" s="799"/>
      <c r="F20" s="799"/>
      <c r="G20" s="792"/>
      <c r="H20" s="792"/>
      <c r="I20" s="976"/>
      <c r="J20" s="978"/>
      <c r="K20" s="978"/>
      <c r="L20" s="751"/>
      <c r="O20" s="662"/>
      <c r="P20" s="663"/>
    </row>
    <row r="21" spans="2:16" ht="14.4" thickTop="1" thickBot="1">
      <c r="B21" s="537"/>
      <c r="C21" s="564"/>
      <c r="D21" s="564"/>
      <c r="E21" s="564"/>
      <c r="F21" s="564"/>
      <c r="G21" s="537"/>
      <c r="H21" s="537"/>
      <c r="I21" s="537"/>
      <c r="J21" s="550"/>
      <c r="K21" s="550"/>
      <c r="L21" s="537"/>
      <c r="O21" s="662"/>
      <c r="P21" s="663"/>
    </row>
    <row r="22" spans="2:16" ht="13.8" thickTop="1">
      <c r="B22" s="979"/>
      <c r="C22" s="737"/>
      <c r="D22" s="737"/>
      <c r="E22" s="737"/>
      <c r="F22" s="737"/>
      <c r="G22" s="980"/>
      <c r="H22" s="980"/>
      <c r="I22" s="981"/>
      <c r="J22" s="114"/>
      <c r="K22" s="798"/>
      <c r="L22" s="746"/>
      <c r="O22" s="662"/>
      <c r="P22" s="663"/>
    </row>
    <row r="23" spans="2:16">
      <c r="B23" s="912"/>
      <c r="C23" s="114" t="s">
        <v>100</v>
      </c>
      <c r="D23" s="114"/>
      <c r="E23" s="114"/>
      <c r="F23" s="114"/>
      <c r="G23" s="105"/>
      <c r="H23" s="105"/>
      <c r="I23" s="982"/>
      <c r="J23" s="114"/>
      <c r="K23" s="798"/>
      <c r="L23" s="747"/>
      <c r="O23" s="662"/>
      <c r="P23" s="663"/>
    </row>
    <row r="24" spans="2:16">
      <c r="B24" s="912"/>
      <c r="C24" s="114"/>
      <c r="D24" s="114"/>
      <c r="E24" s="114"/>
      <c r="F24" s="114"/>
      <c r="G24" s="105"/>
      <c r="H24" s="105"/>
      <c r="I24" s="983"/>
      <c r="J24" s="114"/>
      <c r="K24" s="798"/>
      <c r="L24" s="747"/>
      <c r="O24" s="662"/>
      <c r="P24" s="663"/>
    </row>
    <row r="25" spans="2:16">
      <c r="B25" s="912"/>
      <c r="C25" s="114"/>
      <c r="D25" s="122" t="s">
        <v>480</v>
      </c>
      <c r="E25" s="114"/>
      <c r="F25" s="114"/>
      <c r="G25" s="105"/>
      <c r="H25" s="105"/>
      <c r="I25" s="118" t="s">
        <v>555</v>
      </c>
      <c r="J25" s="121">
        <v>713</v>
      </c>
      <c r="K25" s="330">
        <f>IF(OR('A1 - Identification'!G31="Yes",'A1 - Identification'!H31="No"),'A8 - Rents '!L35,0)</f>
        <v>0</v>
      </c>
      <c r="L25" s="747"/>
      <c r="O25" s="662"/>
      <c r="P25" s="663"/>
    </row>
    <row r="26" spans="2:16">
      <c r="B26" s="912"/>
      <c r="C26" s="114"/>
      <c r="D26" s="122" t="s">
        <v>115</v>
      </c>
      <c r="E26" s="114"/>
      <c r="F26" s="114"/>
      <c r="G26" s="105"/>
      <c r="H26" s="105"/>
      <c r="I26" s="118" t="s">
        <v>556</v>
      </c>
      <c r="J26" s="121">
        <v>714</v>
      </c>
      <c r="K26" s="330">
        <f>IF(OR('A1 - Identification'!G31="Yes",'A1 - Identification'!H31="No"),'A8 - Rents '!K35,0)</f>
        <v>0</v>
      </c>
      <c r="L26" s="747"/>
      <c r="O26" s="662"/>
      <c r="P26" s="663"/>
    </row>
    <row r="27" spans="2:16">
      <c r="B27" s="912"/>
      <c r="C27" s="114"/>
      <c r="D27" s="114"/>
      <c r="E27" s="114"/>
      <c r="F27" s="114"/>
      <c r="G27" s="105"/>
      <c r="H27" s="105"/>
      <c r="I27" s="118"/>
      <c r="J27" s="114"/>
      <c r="K27" s="798"/>
      <c r="L27" s="747"/>
      <c r="O27" s="662"/>
      <c r="P27" s="663"/>
    </row>
    <row r="28" spans="2:16">
      <c r="B28" s="912"/>
      <c r="C28" s="114"/>
      <c r="D28" s="122" t="s">
        <v>301</v>
      </c>
      <c r="E28" s="114"/>
      <c r="F28" s="114"/>
      <c r="G28" s="105"/>
      <c r="H28" s="105"/>
      <c r="I28" s="118"/>
      <c r="J28" s="121">
        <v>715</v>
      </c>
      <c r="K28" s="330">
        <f>IF(K25&lt;=K26,K25,K26)</f>
        <v>0</v>
      </c>
      <c r="L28" s="747"/>
      <c r="O28" s="662"/>
      <c r="P28" s="663"/>
    </row>
    <row r="29" spans="2:16">
      <c r="B29" s="912"/>
      <c r="C29" s="114"/>
      <c r="D29" s="122"/>
      <c r="E29" s="114"/>
      <c r="F29" s="114"/>
      <c r="G29" s="105"/>
      <c r="H29" s="105"/>
      <c r="I29" s="118"/>
      <c r="J29" s="114"/>
      <c r="K29" s="798"/>
      <c r="L29" s="747"/>
      <c r="O29" s="662"/>
      <c r="P29" s="663"/>
    </row>
    <row r="30" spans="2:16">
      <c r="B30" s="912"/>
      <c r="C30" s="114"/>
      <c r="D30" s="122" t="s">
        <v>118</v>
      </c>
      <c r="E30" s="114"/>
      <c r="F30" s="114"/>
      <c r="G30" s="105"/>
      <c r="H30" s="105"/>
      <c r="I30" s="118" t="s">
        <v>557</v>
      </c>
      <c r="J30" s="121">
        <v>718</v>
      </c>
      <c r="K30" s="330">
        <f>IF(OR('A1 - Identification'!G31="Yes",'A1 - Identification'!H31="No"),'A8 - Rents '!M35,0)</f>
        <v>0</v>
      </c>
      <c r="L30" s="747"/>
      <c r="O30" s="662"/>
      <c r="P30" s="663"/>
    </row>
    <row r="31" spans="2:16">
      <c r="B31" s="912"/>
      <c r="C31" s="114"/>
      <c r="D31" s="114"/>
      <c r="E31" s="114"/>
      <c r="F31" s="114"/>
      <c r="G31" s="105"/>
      <c r="H31" s="118"/>
      <c r="I31" s="906"/>
      <c r="J31" s="114"/>
      <c r="K31" s="798"/>
      <c r="L31" s="747"/>
      <c r="O31" s="662"/>
      <c r="P31" s="663"/>
    </row>
    <row r="32" spans="2:16" ht="13.8" thickBot="1">
      <c r="B32" s="912" t="s">
        <v>0</v>
      </c>
      <c r="C32" s="114"/>
      <c r="D32" s="114"/>
      <c r="E32" s="114"/>
      <c r="F32" s="114" t="s">
        <v>80</v>
      </c>
      <c r="G32" s="105"/>
      <c r="H32" s="105"/>
      <c r="I32" s="118" t="s">
        <v>481</v>
      </c>
      <c r="J32" s="121">
        <v>719</v>
      </c>
      <c r="K32" s="331">
        <f>K28-K30</f>
        <v>0</v>
      </c>
      <c r="L32" s="747"/>
      <c r="O32" s="662"/>
      <c r="P32" s="663"/>
    </row>
    <row r="33" spans="2:17" ht="14.4" thickTop="1" thickBot="1">
      <c r="B33" s="975"/>
      <c r="C33" s="799"/>
      <c r="D33" s="799"/>
      <c r="E33" s="799"/>
      <c r="F33" s="799"/>
      <c r="G33" s="792"/>
      <c r="H33" s="792"/>
      <c r="I33" s="985"/>
      <c r="J33" s="978"/>
      <c r="K33" s="978"/>
      <c r="L33" s="984"/>
      <c r="O33" s="662"/>
      <c r="P33" s="663"/>
    </row>
    <row r="34" spans="2:17" ht="14.4" thickTop="1" thickBot="1">
      <c r="B34" s="565"/>
      <c r="C34" s="468"/>
      <c r="D34" s="566"/>
      <c r="E34" s="566"/>
      <c r="F34" s="566"/>
      <c r="G34" s="565"/>
      <c r="H34" s="565"/>
      <c r="I34" s="567"/>
      <c r="J34" s="469"/>
      <c r="K34" s="470"/>
      <c r="L34" s="571"/>
      <c r="O34" s="662"/>
      <c r="P34" s="663"/>
    </row>
    <row r="35" spans="2:17" ht="13.8" thickTop="1">
      <c r="B35" s="979"/>
      <c r="C35" s="737"/>
      <c r="D35" s="737"/>
      <c r="E35" s="737"/>
      <c r="F35" s="737"/>
      <c r="G35" s="980"/>
      <c r="H35" s="980"/>
      <c r="I35" s="981"/>
      <c r="J35" s="114"/>
      <c r="K35" s="798"/>
      <c r="L35" s="746"/>
      <c r="O35" s="662"/>
      <c r="P35" s="663"/>
    </row>
    <row r="36" spans="2:17" ht="15.6">
      <c r="B36" s="986"/>
      <c r="C36" s="114"/>
      <c r="D36" s="114"/>
      <c r="E36" s="114"/>
      <c r="F36" s="114"/>
      <c r="G36" s="114"/>
      <c r="H36" s="114"/>
      <c r="I36" s="983"/>
      <c r="J36" s="114"/>
      <c r="K36" s="798"/>
      <c r="L36" s="909"/>
      <c r="O36" s="662"/>
      <c r="P36" s="663"/>
    </row>
    <row r="37" spans="2:17">
      <c r="B37" s="738"/>
      <c r="C37" s="114" t="s">
        <v>500</v>
      </c>
      <c r="D37" s="114"/>
      <c r="E37" s="114"/>
      <c r="F37" s="114"/>
      <c r="G37" s="114"/>
      <c r="H37" s="114"/>
      <c r="I37" s="982"/>
      <c r="J37" s="114"/>
      <c r="K37" s="798"/>
      <c r="L37" s="909"/>
      <c r="O37" s="662"/>
      <c r="P37" s="663"/>
    </row>
    <row r="38" spans="2:17">
      <c r="B38" s="738"/>
      <c r="C38" s="114"/>
      <c r="D38" s="114" t="s">
        <v>36</v>
      </c>
      <c r="E38" s="114"/>
      <c r="F38" s="114"/>
      <c r="G38" s="114"/>
      <c r="H38" s="105"/>
      <c r="I38" s="118"/>
      <c r="J38" s="114"/>
      <c r="K38" s="798"/>
      <c r="L38" s="909"/>
      <c r="O38" s="662"/>
      <c r="P38" s="663"/>
    </row>
    <row r="39" spans="2:17">
      <c r="B39" s="738"/>
      <c r="C39" s="114"/>
      <c r="D39" s="114"/>
      <c r="E39" s="122" t="s">
        <v>505</v>
      </c>
      <c r="F39" s="114"/>
      <c r="G39" s="114"/>
      <c r="H39" s="105"/>
      <c r="I39" s="118" t="s">
        <v>512</v>
      </c>
      <c r="J39" s="121">
        <v>741</v>
      </c>
      <c r="K39" s="330">
        <f>IF(OR('A1 - Identification'!$G$31="Yes",'A1 - Identification'!$H$31="No"),'A4 - Operations'!N18,0)</f>
        <v>0</v>
      </c>
      <c r="L39" s="909"/>
      <c r="O39" s="662"/>
      <c r="P39" s="663"/>
    </row>
    <row r="40" spans="2:17">
      <c r="B40" s="738"/>
      <c r="C40" s="114"/>
      <c r="D40" s="114"/>
      <c r="E40" s="988" t="s">
        <v>772</v>
      </c>
      <c r="F40" s="114"/>
      <c r="G40" s="114"/>
      <c r="H40" s="105"/>
      <c r="I40" s="118" t="s">
        <v>513</v>
      </c>
      <c r="J40" s="121">
        <v>742</v>
      </c>
      <c r="K40" s="330">
        <f>IF(OR('A1 - Identification'!G31="Yes",'A1 - Identification'!H31="No"),'A4 - Operations'!N20+'A4 - Operations'!N21,0)</f>
        <v>0</v>
      </c>
      <c r="L40" s="909"/>
      <c r="O40" s="662"/>
      <c r="P40" s="663"/>
    </row>
    <row r="41" spans="2:17">
      <c r="B41" s="738"/>
      <c r="C41" s="114"/>
      <c r="D41" s="114"/>
      <c r="E41" s="988" t="s">
        <v>748</v>
      </c>
      <c r="F41" s="114"/>
      <c r="G41" s="114"/>
      <c r="H41" s="105"/>
      <c r="I41" s="118" t="s">
        <v>510</v>
      </c>
      <c r="J41" s="121">
        <v>743</v>
      </c>
      <c r="K41" s="330">
        <f>IF(OR('A1 - Identification'!$G$31="Yes",'A1 - Identification'!$H$31="No"),'A4 - Operations'!N34+'A9-Part VII HSA - Reg'!K19+'A9-Part VII HSA - Reg'!K32,0)</f>
        <v>0</v>
      </c>
      <c r="L41" s="909"/>
      <c r="O41" s="662"/>
      <c r="P41" s="663"/>
    </row>
    <row r="42" spans="2:17">
      <c r="B42" s="738"/>
      <c r="C42" s="114"/>
      <c r="D42" s="114"/>
      <c r="E42" s="122"/>
      <c r="F42" s="114" t="s">
        <v>506</v>
      </c>
      <c r="G42" s="114"/>
      <c r="H42" s="105"/>
      <c r="I42" s="118" t="s">
        <v>507</v>
      </c>
      <c r="J42" s="121">
        <v>744</v>
      </c>
      <c r="K42" s="332">
        <f>SUM(K39:K41)</f>
        <v>0</v>
      </c>
      <c r="L42" s="909"/>
      <c r="O42" s="662"/>
      <c r="P42" s="663"/>
    </row>
    <row r="43" spans="2:17">
      <c r="B43" s="738"/>
      <c r="C43" s="114"/>
      <c r="D43" s="114"/>
      <c r="E43" s="122"/>
      <c r="F43" s="114"/>
      <c r="G43" s="114"/>
      <c r="H43" s="105"/>
      <c r="I43" s="118"/>
      <c r="J43" s="114"/>
      <c r="K43" s="798"/>
      <c r="L43" s="909"/>
      <c r="O43" s="662"/>
      <c r="P43" s="663"/>
    </row>
    <row r="44" spans="2:17">
      <c r="B44" s="738"/>
      <c r="C44" s="114"/>
      <c r="D44" s="114" t="s">
        <v>42</v>
      </c>
      <c r="E44" s="122"/>
      <c r="F44" s="114"/>
      <c r="G44" s="114"/>
      <c r="H44" s="105"/>
      <c r="I44" s="118"/>
      <c r="J44" s="114"/>
      <c r="K44" s="798"/>
      <c r="L44" s="909"/>
      <c r="O44" s="662"/>
      <c r="P44" s="663"/>
    </row>
    <row r="45" spans="2:17">
      <c r="B45" s="989"/>
      <c r="C45" s="931"/>
      <c r="D45" s="931"/>
      <c r="E45" s="990" t="s">
        <v>756</v>
      </c>
      <c r="F45" s="931"/>
      <c r="G45" s="931"/>
      <c r="H45" s="922"/>
      <c r="I45" s="932"/>
      <c r="J45" s="121">
        <v>750</v>
      </c>
      <c r="K45" s="330">
        <f>IF(OR('A1 - Identification'!$G$31="Yes",'A1 - Identification'!$H$31="No"),('A4 - Operations'!R36),0)</f>
        <v>0</v>
      </c>
      <c r="L45" s="987"/>
      <c r="O45" s="662"/>
      <c r="P45" s="663"/>
    </row>
    <row r="46" spans="2:17" s="1151" customFormat="1">
      <c r="B46" s="1143"/>
      <c r="C46" s="1144"/>
      <c r="D46" s="1144"/>
      <c r="E46" s="1145"/>
      <c r="F46" s="1144" t="s">
        <v>508</v>
      </c>
      <c r="G46" s="1144"/>
      <c r="H46" s="1146"/>
      <c r="I46" s="1147" t="s">
        <v>509</v>
      </c>
      <c r="J46" s="1148">
        <v>751</v>
      </c>
      <c r="K46" s="1149">
        <f>+K42-K45</f>
        <v>0</v>
      </c>
      <c r="L46" s="1150"/>
      <c r="O46" s="1152"/>
      <c r="P46" s="1153"/>
      <c r="Q46" s="1152"/>
    </row>
    <row r="47" spans="2:17" s="1151" customFormat="1">
      <c r="B47" s="1143"/>
      <c r="C47" s="1144"/>
      <c r="D47" s="1144"/>
      <c r="E47" s="1145"/>
      <c r="F47" s="1144"/>
      <c r="G47" s="1144"/>
      <c r="H47" s="1146"/>
      <c r="I47" s="1147"/>
      <c r="J47" s="1144"/>
      <c r="K47" s="1154"/>
      <c r="L47" s="1150"/>
      <c r="O47" s="1152"/>
      <c r="P47" s="1153"/>
      <c r="Q47" s="1152"/>
    </row>
    <row r="48" spans="2:17" s="1151" customFormat="1">
      <c r="B48" s="1143"/>
      <c r="C48" s="1144"/>
      <c r="D48" s="1144"/>
      <c r="E48" s="676" t="s">
        <v>168</v>
      </c>
      <c r="F48" s="666"/>
      <c r="G48" s="666"/>
      <c r="H48" s="667"/>
      <c r="I48" s="1156" t="s">
        <v>796</v>
      </c>
      <c r="J48" s="1157">
        <v>755</v>
      </c>
      <c r="K48" s="1158"/>
      <c r="L48" s="1150"/>
      <c r="O48" s="1152"/>
      <c r="P48" s="1153"/>
      <c r="Q48" s="1152"/>
    </row>
    <row r="49" spans="2:17" s="1151" customFormat="1">
      <c r="B49" s="1143"/>
      <c r="C49" s="1144"/>
      <c r="D49" s="1144"/>
      <c r="E49" s="1145"/>
      <c r="F49" s="1144"/>
      <c r="G49" s="1146"/>
      <c r="H49" s="1146"/>
      <c r="I49" s="1147"/>
      <c r="J49" s="1144"/>
      <c r="K49" s="1154"/>
      <c r="L49" s="1150"/>
      <c r="O49" s="1152"/>
      <c r="P49" s="1153"/>
      <c r="Q49" s="1152"/>
    </row>
    <row r="50" spans="2:17" s="1151" customFormat="1">
      <c r="B50" s="1143"/>
      <c r="C50" s="1144"/>
      <c r="D50" s="1144"/>
      <c r="E50" s="1145"/>
      <c r="F50" s="1144" t="s">
        <v>449</v>
      </c>
      <c r="G50" s="1144"/>
      <c r="H50" s="1146"/>
      <c r="I50" s="1147" t="s">
        <v>514</v>
      </c>
      <c r="J50" s="1148">
        <v>759</v>
      </c>
      <c r="K50" s="1155">
        <f>+IF(K46&lt;0,0,K46-K48)</f>
        <v>0</v>
      </c>
      <c r="L50" s="1150"/>
      <c r="O50" s="1152"/>
      <c r="P50" s="1153"/>
      <c r="Q50" s="1152"/>
    </row>
    <row r="51" spans="2:17">
      <c r="B51" s="738"/>
      <c r="C51" s="114"/>
      <c r="D51" s="114"/>
      <c r="E51" s="122"/>
      <c r="F51" s="114"/>
      <c r="G51" s="114"/>
      <c r="H51" s="105"/>
      <c r="I51" s="118"/>
      <c r="J51" s="114"/>
      <c r="K51" s="798"/>
      <c r="L51" s="909"/>
      <c r="O51" s="662"/>
      <c r="P51" s="663"/>
    </row>
    <row r="52" spans="2:17">
      <c r="B52" s="912"/>
      <c r="C52" s="114"/>
      <c r="D52" s="114"/>
      <c r="E52" s="114"/>
      <c r="F52" s="114"/>
      <c r="G52" s="114"/>
      <c r="H52" s="105"/>
      <c r="I52" s="118"/>
      <c r="J52" s="114"/>
      <c r="K52" s="798"/>
      <c r="L52" s="747"/>
      <c r="O52" s="662"/>
      <c r="P52" s="663"/>
    </row>
    <row r="53" spans="2:17">
      <c r="B53" s="912"/>
      <c r="C53" s="114"/>
      <c r="D53" s="743" t="s">
        <v>609</v>
      </c>
      <c r="E53" s="114"/>
      <c r="F53" s="114"/>
      <c r="G53" s="105"/>
      <c r="H53" s="105"/>
      <c r="I53" s="118" t="s">
        <v>515</v>
      </c>
      <c r="J53" s="121">
        <v>760</v>
      </c>
      <c r="K53" s="330">
        <f>ROUND(K50/2,0)</f>
        <v>0</v>
      </c>
      <c r="L53" s="747"/>
      <c r="O53" s="662"/>
      <c r="P53" s="663"/>
    </row>
    <row r="54" spans="2:17">
      <c r="B54" s="912"/>
      <c r="C54" s="114"/>
      <c r="D54" s="114"/>
      <c r="E54" s="114"/>
      <c r="F54" s="114"/>
      <c r="G54" s="114"/>
      <c r="H54" s="105"/>
      <c r="I54" s="118"/>
      <c r="J54" s="114"/>
      <c r="K54" s="798"/>
      <c r="L54" s="747"/>
      <c r="O54" s="662"/>
      <c r="P54" s="663"/>
    </row>
    <row r="55" spans="2:17">
      <c r="B55" s="991"/>
      <c r="C55" s="931"/>
      <c r="D55" s="930" t="s">
        <v>746</v>
      </c>
      <c r="E55" s="931"/>
      <c r="F55" s="931"/>
      <c r="G55" s="922"/>
      <c r="H55" s="922"/>
      <c r="I55" s="932" t="s">
        <v>745</v>
      </c>
      <c r="J55" s="121">
        <v>764</v>
      </c>
      <c r="K55" s="330">
        <f>K53</f>
        <v>0</v>
      </c>
      <c r="L55" s="933"/>
      <c r="O55" s="662"/>
      <c r="P55" s="663"/>
    </row>
    <row r="56" spans="2:17">
      <c r="B56" s="912"/>
      <c r="C56" s="114"/>
      <c r="D56" s="114"/>
      <c r="E56" s="114"/>
      <c r="F56" s="114"/>
      <c r="G56" s="105"/>
      <c r="H56" s="118"/>
      <c r="I56" s="906"/>
      <c r="J56" s="114"/>
      <c r="K56" s="798"/>
      <c r="L56" s="747"/>
      <c r="O56" s="662"/>
      <c r="P56" s="663"/>
    </row>
    <row r="57" spans="2:17" ht="13.8" thickBot="1">
      <c r="B57" s="912"/>
      <c r="C57" s="114"/>
      <c r="D57" s="114"/>
      <c r="E57" s="114"/>
      <c r="F57" s="114" t="s">
        <v>579</v>
      </c>
      <c r="G57" s="105"/>
      <c r="H57" s="105"/>
      <c r="I57" s="118" t="s">
        <v>580</v>
      </c>
      <c r="J57" s="121">
        <v>769</v>
      </c>
      <c r="K57" s="331">
        <f>IF(K53-K55&gt;0,K53-K55,0)</f>
        <v>0</v>
      </c>
      <c r="L57" s="747"/>
      <c r="O57" s="662"/>
      <c r="P57" s="663"/>
    </row>
    <row r="58" spans="2:17" ht="13.8" thickTop="1">
      <c r="B58" s="912"/>
      <c r="C58" s="114"/>
      <c r="D58" s="114"/>
      <c r="E58" s="114"/>
      <c r="F58" s="114"/>
      <c r="G58" s="105"/>
      <c r="H58" s="118"/>
      <c r="I58" s="906"/>
      <c r="J58" s="114"/>
      <c r="K58" s="798"/>
      <c r="L58" s="747"/>
      <c r="O58" s="662"/>
      <c r="P58" s="663"/>
    </row>
    <row r="59" spans="2:17">
      <c r="B59" s="912"/>
      <c r="C59" s="114"/>
      <c r="D59" s="114"/>
      <c r="E59" s="114"/>
      <c r="F59" s="114"/>
      <c r="G59" s="114"/>
      <c r="H59" s="105"/>
      <c r="I59" s="118"/>
      <c r="J59" s="114"/>
      <c r="K59" s="798"/>
      <c r="L59" s="747"/>
      <c r="O59" s="662"/>
      <c r="P59" s="663"/>
    </row>
    <row r="60" spans="2:17" ht="13.8" thickBot="1">
      <c r="B60" s="975"/>
      <c r="C60" s="1246" t="str">
        <f>+Version</f>
        <v>version: RMD April 2021_MMAH Nov 2012</v>
      </c>
      <c r="D60" s="1246"/>
      <c r="E60" s="1246"/>
      <c r="F60" s="1246"/>
      <c r="G60" s="1246"/>
      <c r="H60" s="1246"/>
      <c r="I60" s="976"/>
      <c r="J60" s="978"/>
      <c r="K60" s="978"/>
      <c r="L60" s="751"/>
      <c r="O60" s="662"/>
      <c r="P60" s="663"/>
    </row>
    <row r="61" spans="2:17" ht="14.4" thickTop="1" thickBot="1">
      <c r="B61" s="98"/>
      <c r="C61" s="628"/>
      <c r="D61" s="628"/>
      <c r="E61" s="628"/>
      <c r="F61" s="628"/>
      <c r="G61" s="628"/>
      <c r="H61" s="628"/>
      <c r="I61" s="100"/>
      <c r="J61" s="81"/>
      <c r="K61" s="81"/>
      <c r="L61" s="81"/>
      <c r="O61" s="662"/>
      <c r="P61" s="663"/>
    </row>
    <row r="62" spans="2:17" ht="16.2" thickTop="1">
      <c r="B62" s="1136"/>
      <c r="C62" s="767"/>
      <c r="D62" s="767"/>
      <c r="E62" s="767"/>
      <c r="F62" s="767"/>
      <c r="G62" s="767"/>
      <c r="H62" s="767"/>
      <c r="I62" s="767"/>
      <c r="J62" s="767"/>
      <c r="K62" s="1137"/>
      <c r="L62" s="1138"/>
      <c r="O62" s="662"/>
      <c r="P62" s="663"/>
    </row>
    <row r="63" spans="2:17" ht="17.399999999999999">
      <c r="B63" s="993"/>
      <c r="C63" s="994"/>
      <c r="D63" s="994"/>
      <c r="E63" s="994"/>
      <c r="F63" s="995"/>
      <c r="G63" s="996"/>
      <c r="H63" s="996" t="s">
        <v>558</v>
      </c>
      <c r="I63" s="994"/>
      <c r="J63" s="994"/>
      <c r="K63" s="997"/>
      <c r="L63" s="998"/>
      <c r="O63" s="662"/>
      <c r="P63" s="663"/>
    </row>
    <row r="64" spans="2:17" ht="15.6">
      <c r="B64" s="992"/>
      <c r="C64" s="707"/>
      <c r="D64" s="707"/>
      <c r="E64" s="707"/>
      <c r="F64" s="707"/>
      <c r="G64" s="707"/>
      <c r="H64" s="707"/>
      <c r="I64" s="707"/>
      <c r="J64" s="707"/>
      <c r="K64" s="786"/>
      <c r="L64" s="837"/>
      <c r="O64" s="662"/>
      <c r="P64" s="663"/>
    </row>
    <row r="65" spans="2:16" ht="15.6">
      <c r="B65" s="992"/>
      <c r="C65" s="707"/>
      <c r="D65" s="707"/>
      <c r="E65" s="707"/>
      <c r="F65" s="707"/>
      <c r="G65" s="707"/>
      <c r="H65" s="707"/>
      <c r="I65" s="707"/>
      <c r="J65" s="707"/>
      <c r="K65" s="786"/>
      <c r="L65" s="837"/>
      <c r="O65" s="662"/>
      <c r="P65" s="663"/>
    </row>
    <row r="66" spans="2:16">
      <c r="B66" s="769"/>
      <c r="C66" s="706" t="s">
        <v>773</v>
      </c>
      <c r="D66" s="707"/>
      <c r="E66" s="707"/>
      <c r="F66" s="707"/>
      <c r="G66" s="707"/>
      <c r="H66" s="707"/>
      <c r="I66" s="772"/>
      <c r="J66" s="707"/>
      <c r="K66" s="786"/>
      <c r="L66" s="837"/>
      <c r="O66" s="662"/>
      <c r="P66" s="663"/>
    </row>
    <row r="67" spans="2:16">
      <c r="B67" s="999"/>
      <c r="C67" s="707"/>
      <c r="D67" s="707"/>
      <c r="E67" s="707"/>
      <c r="F67" s="707"/>
      <c r="G67" s="707"/>
      <c r="H67" s="707"/>
      <c r="I67" s="1000"/>
      <c r="J67" s="707"/>
      <c r="K67" s="786"/>
      <c r="L67" s="837"/>
      <c r="O67" s="662"/>
      <c r="P67" s="663"/>
    </row>
    <row r="68" spans="2:16">
      <c r="B68" s="999"/>
      <c r="C68" s="707"/>
      <c r="D68" s="770" t="s">
        <v>499</v>
      </c>
      <c r="E68" s="707"/>
      <c r="F68" s="707"/>
      <c r="G68" s="707"/>
      <c r="H68" s="707"/>
      <c r="I68" s="772" t="s">
        <v>302</v>
      </c>
      <c r="J68" s="121">
        <v>771</v>
      </c>
      <c r="K68" s="322">
        <f>+K19</f>
        <v>0</v>
      </c>
      <c r="L68" s="837"/>
      <c r="O68" s="662"/>
      <c r="P68" s="663"/>
    </row>
    <row r="69" spans="2:16">
      <c r="B69" s="999"/>
      <c r="C69" s="707"/>
      <c r="D69" s="770" t="s">
        <v>80</v>
      </c>
      <c r="E69" s="707"/>
      <c r="F69" s="707"/>
      <c r="G69" s="707"/>
      <c r="H69" s="707"/>
      <c r="I69" s="772" t="s">
        <v>303</v>
      </c>
      <c r="J69" s="121">
        <v>772</v>
      </c>
      <c r="K69" s="322">
        <f>K32</f>
        <v>0</v>
      </c>
      <c r="L69" s="837"/>
      <c r="O69" s="662"/>
      <c r="P69" s="663"/>
    </row>
    <row r="70" spans="2:16">
      <c r="B70" s="999"/>
      <c r="C70" s="707"/>
      <c r="D70" s="770" t="s">
        <v>51</v>
      </c>
      <c r="E70" s="707"/>
      <c r="F70" s="707"/>
      <c r="G70" s="707"/>
      <c r="H70" s="707"/>
      <c r="I70" s="772" t="s">
        <v>517</v>
      </c>
      <c r="J70" s="121">
        <v>773</v>
      </c>
      <c r="K70" s="330">
        <f>IF(OR('A1 - Identification'!G31="Yes",'A1 - Identification'!H31="No"),+'A4 - Operations'!$N$34,0)</f>
        <v>0</v>
      </c>
      <c r="L70" s="837"/>
      <c r="O70" s="662"/>
      <c r="P70" s="663"/>
    </row>
    <row r="71" spans="2:16">
      <c r="B71" s="999"/>
      <c r="C71" s="707"/>
      <c r="D71" s="770" t="s">
        <v>156</v>
      </c>
      <c r="E71" s="707"/>
      <c r="F71" s="707"/>
      <c r="G71" s="707"/>
      <c r="H71" s="707"/>
      <c r="I71" s="772"/>
      <c r="J71" s="121">
        <v>774</v>
      </c>
      <c r="K71" s="321"/>
      <c r="L71" s="837"/>
      <c r="O71" s="662"/>
      <c r="P71" s="663"/>
    </row>
    <row r="72" spans="2:16">
      <c r="B72" s="999"/>
      <c r="C72" s="707"/>
      <c r="D72" s="707" t="s">
        <v>0</v>
      </c>
      <c r="E72" s="707"/>
      <c r="F72" s="707"/>
      <c r="G72" s="785"/>
      <c r="H72" s="785"/>
      <c r="I72" s="810"/>
      <c r="J72" s="707"/>
      <c r="K72" s="786"/>
      <c r="L72" s="703"/>
      <c r="O72" s="662"/>
      <c r="P72" s="663"/>
    </row>
    <row r="73" spans="2:16">
      <c r="B73" s="999"/>
      <c r="C73" s="707"/>
      <c r="D73" s="707" t="s">
        <v>0</v>
      </c>
      <c r="E73" s="707"/>
      <c r="F73" s="770" t="s">
        <v>40</v>
      </c>
      <c r="G73" s="707"/>
      <c r="H73" s="785"/>
      <c r="I73" s="772" t="s">
        <v>304</v>
      </c>
      <c r="J73" s="121">
        <v>779</v>
      </c>
      <c r="K73" s="330">
        <f>SUM(K68:K71)</f>
        <v>0</v>
      </c>
      <c r="L73" s="765"/>
      <c r="O73" s="662"/>
      <c r="P73" s="663"/>
    </row>
    <row r="74" spans="2:16">
      <c r="B74" s="999"/>
      <c r="C74" s="707"/>
      <c r="D74" s="707"/>
      <c r="E74" s="707"/>
      <c r="F74" s="707"/>
      <c r="G74" s="785"/>
      <c r="H74" s="785"/>
      <c r="I74" s="772"/>
      <c r="J74" s="707"/>
      <c r="K74" s="786"/>
      <c r="L74" s="765"/>
      <c r="O74" s="662"/>
      <c r="P74" s="663"/>
    </row>
    <row r="75" spans="2:16">
      <c r="B75" s="999"/>
      <c r="C75" s="707"/>
      <c r="D75" s="770" t="s">
        <v>42</v>
      </c>
      <c r="E75" s="770"/>
      <c r="F75" s="707"/>
      <c r="G75" s="785"/>
      <c r="H75" s="785"/>
      <c r="I75" s="772"/>
      <c r="J75" s="707"/>
      <c r="K75" s="786"/>
      <c r="L75" s="765"/>
      <c r="O75" s="662"/>
      <c r="P75" s="663"/>
    </row>
    <row r="76" spans="2:16">
      <c r="B76" s="1001"/>
      <c r="C76" s="817"/>
      <c r="D76" s="819"/>
      <c r="E76" s="1002" t="s">
        <v>608</v>
      </c>
      <c r="F76" s="817"/>
      <c r="G76" s="844"/>
      <c r="H76" s="844"/>
      <c r="I76" s="818" t="s">
        <v>768</v>
      </c>
      <c r="J76" s="121">
        <v>782</v>
      </c>
      <c r="K76" s="330">
        <f>K55</f>
        <v>0</v>
      </c>
      <c r="L76" s="822"/>
      <c r="O76" s="662"/>
      <c r="P76" s="663"/>
    </row>
    <row r="77" spans="2:16">
      <c r="B77" s="999"/>
      <c r="C77" s="707"/>
      <c r="D77" s="770"/>
      <c r="E77" s="813" t="s">
        <v>632</v>
      </c>
      <c r="F77" s="707"/>
      <c r="G77" s="785"/>
      <c r="H77" s="785"/>
      <c r="I77" s="772"/>
      <c r="J77" s="121">
        <v>783</v>
      </c>
      <c r="K77" s="320"/>
      <c r="L77" s="765"/>
      <c r="O77" s="662"/>
      <c r="P77" s="663"/>
    </row>
    <row r="78" spans="2:16">
      <c r="B78" s="999"/>
      <c r="C78" s="707"/>
      <c r="D78" s="707"/>
      <c r="E78" s="707"/>
      <c r="F78" s="707"/>
      <c r="G78" s="785"/>
      <c r="H78" s="785"/>
      <c r="I78" s="772"/>
      <c r="J78" s="707"/>
      <c r="K78" s="786"/>
      <c r="L78" s="765"/>
      <c r="O78" s="662"/>
      <c r="P78" s="663"/>
    </row>
    <row r="79" spans="2:16">
      <c r="B79" s="999"/>
      <c r="C79" s="707"/>
      <c r="D79" s="707"/>
      <c r="E79" s="707"/>
      <c r="F79" s="770" t="s">
        <v>40</v>
      </c>
      <c r="G79" s="785"/>
      <c r="H79" s="785"/>
      <c r="I79" s="772" t="s">
        <v>549</v>
      </c>
      <c r="J79" s="121">
        <v>785</v>
      </c>
      <c r="K79" s="322">
        <f>SUM(K76:K77)</f>
        <v>0</v>
      </c>
      <c r="L79" s="765"/>
      <c r="O79" s="662"/>
      <c r="P79" s="663"/>
    </row>
    <row r="80" spans="2:16">
      <c r="B80" s="999"/>
      <c r="C80" s="707"/>
      <c r="D80" s="707"/>
      <c r="E80" s="707"/>
      <c r="F80" s="707"/>
      <c r="G80" s="785"/>
      <c r="H80" s="785"/>
      <c r="I80" s="810"/>
      <c r="J80" s="707"/>
      <c r="K80" s="786"/>
      <c r="L80" s="765"/>
      <c r="O80" s="662"/>
      <c r="P80" s="663"/>
    </row>
    <row r="81" spans="2:16" ht="13.8" thickBot="1">
      <c r="B81" s="1001"/>
      <c r="C81" s="817"/>
      <c r="D81" s="817"/>
      <c r="E81" s="817"/>
      <c r="F81" s="816" t="s">
        <v>318</v>
      </c>
      <c r="G81" s="844"/>
      <c r="H81" s="844"/>
      <c r="I81" s="818" t="s">
        <v>305</v>
      </c>
      <c r="J81" s="121">
        <v>789</v>
      </c>
      <c r="K81" s="664">
        <f>+K73-K79</f>
        <v>0</v>
      </c>
      <c r="L81" s="822"/>
      <c r="O81" s="662"/>
      <c r="P81" s="663"/>
    </row>
    <row r="82" spans="2:16" ht="14.4" thickTop="1" thickBot="1">
      <c r="B82" s="1003"/>
      <c r="C82" s="860"/>
      <c r="D82" s="860"/>
      <c r="E82" s="860"/>
      <c r="F82" s="860"/>
      <c r="G82" s="848"/>
      <c r="H82" s="848"/>
      <c r="I82" s="1004"/>
      <c r="J82" s="861"/>
      <c r="K82" s="861"/>
      <c r="L82" s="1005"/>
      <c r="O82" s="662"/>
      <c r="P82" s="663"/>
    </row>
    <row r="83" spans="2:16" ht="13.8" thickTop="1">
      <c r="B83" s="537"/>
      <c r="C83" s="564"/>
      <c r="D83" s="564"/>
      <c r="E83" s="564"/>
      <c r="F83" s="564"/>
      <c r="G83" s="537"/>
      <c r="H83" s="537"/>
      <c r="I83" s="537"/>
      <c r="J83" s="542"/>
      <c r="K83" s="247"/>
      <c r="L83" s="537"/>
      <c r="O83" s="662"/>
      <c r="P83" s="663"/>
    </row>
    <row r="84" spans="2:16" ht="13.8" thickBot="1">
      <c r="B84" s="537"/>
      <c r="C84" s="564"/>
      <c r="D84" s="564"/>
      <c r="E84" s="564"/>
      <c r="F84" s="564"/>
      <c r="G84" s="537"/>
      <c r="H84" s="537"/>
      <c r="I84" s="570"/>
      <c r="J84" s="550"/>
      <c r="K84" s="550"/>
      <c r="L84" s="537"/>
      <c r="O84" s="662"/>
      <c r="P84" s="663"/>
    </row>
    <row r="85" spans="2:16" ht="13.8" thickTop="1">
      <c r="B85" s="979"/>
      <c r="C85" s="737"/>
      <c r="D85" s="737"/>
      <c r="E85" s="737"/>
      <c r="F85" s="737"/>
      <c r="G85" s="980"/>
      <c r="H85" s="980"/>
      <c r="I85" s="1006"/>
      <c r="J85" s="114"/>
      <c r="K85" s="798"/>
      <c r="L85" s="746"/>
      <c r="O85" s="662"/>
      <c r="P85" s="663"/>
    </row>
    <row r="86" spans="2:16">
      <c r="B86" s="912"/>
      <c r="C86" s="114" t="s">
        <v>241</v>
      </c>
      <c r="D86" s="114"/>
      <c r="E86" s="114"/>
      <c r="F86" s="114"/>
      <c r="G86" s="105"/>
      <c r="H86" s="105"/>
      <c r="I86" s="118"/>
      <c r="J86" s="114"/>
      <c r="K86" s="798"/>
      <c r="L86" s="747"/>
      <c r="O86" s="662"/>
      <c r="P86" s="663"/>
    </row>
    <row r="87" spans="2:16">
      <c r="B87" s="912"/>
      <c r="C87" s="114"/>
      <c r="D87" s="114"/>
      <c r="E87" s="114"/>
      <c r="F87" s="114"/>
      <c r="G87" s="105"/>
      <c r="H87" s="105"/>
      <c r="I87" s="118"/>
      <c r="J87" s="114"/>
      <c r="K87" s="798"/>
      <c r="L87" s="747"/>
      <c r="O87" s="662"/>
      <c r="P87" s="663"/>
    </row>
    <row r="88" spans="2:16">
      <c r="B88" s="991"/>
      <c r="C88" s="1141" t="s">
        <v>789</v>
      </c>
      <c r="D88" s="931"/>
      <c r="E88" s="931"/>
      <c r="F88" s="931"/>
      <c r="G88" s="922"/>
      <c r="H88" s="922"/>
      <c r="I88" s="932" t="s">
        <v>306</v>
      </c>
      <c r="J88" s="121">
        <v>791</v>
      </c>
      <c r="K88" s="322">
        <f>+K81</f>
        <v>0</v>
      </c>
      <c r="L88" s="933"/>
      <c r="O88" s="662"/>
      <c r="P88" s="663"/>
    </row>
    <row r="89" spans="2:16">
      <c r="B89" s="991"/>
      <c r="C89" s="1141" t="s">
        <v>761</v>
      </c>
      <c r="D89" s="931"/>
      <c r="E89" s="931"/>
      <c r="F89" s="931"/>
      <c r="G89" s="922"/>
      <c r="H89" s="922"/>
      <c r="I89" s="932" t="s">
        <v>762</v>
      </c>
      <c r="J89" s="121" t="s">
        <v>749</v>
      </c>
      <c r="K89" s="322">
        <f>K76</f>
        <v>0</v>
      </c>
      <c r="L89" s="933"/>
      <c r="O89" s="662"/>
      <c r="P89" s="663"/>
    </row>
    <row r="90" spans="2:16">
      <c r="B90" s="991"/>
      <c r="C90" s="1141" t="s">
        <v>763</v>
      </c>
      <c r="D90" s="931"/>
      <c r="E90" s="931"/>
      <c r="F90" s="931"/>
      <c r="G90" s="922"/>
      <c r="H90" s="922"/>
      <c r="I90" s="932" t="s">
        <v>764</v>
      </c>
      <c r="J90" s="121" t="s">
        <v>750</v>
      </c>
      <c r="K90" s="322">
        <f>SUM(K88:K89)</f>
        <v>0</v>
      </c>
      <c r="L90" s="933"/>
      <c r="O90" s="662"/>
      <c r="P90" s="663"/>
    </row>
    <row r="91" spans="2:16">
      <c r="B91" s="991"/>
      <c r="C91" s="1142"/>
      <c r="D91" s="931"/>
      <c r="E91" s="931"/>
      <c r="F91" s="931"/>
      <c r="G91" s="922"/>
      <c r="H91" s="922"/>
      <c r="I91" s="932"/>
      <c r="J91" s="114"/>
      <c r="K91" s="798"/>
      <c r="L91" s="933"/>
      <c r="O91" s="662"/>
      <c r="P91" s="663"/>
    </row>
    <row r="92" spans="2:16">
      <c r="B92" s="912"/>
      <c r="C92" s="676" t="s">
        <v>712</v>
      </c>
      <c r="D92" s="114"/>
      <c r="E92" s="114"/>
      <c r="F92" s="114"/>
      <c r="G92" s="105"/>
      <c r="H92" s="105"/>
      <c r="I92" s="118"/>
      <c r="J92" s="121">
        <v>792</v>
      </c>
      <c r="K92" s="665"/>
      <c r="L92" s="933"/>
      <c r="O92" s="662"/>
      <c r="P92" s="663"/>
    </row>
    <row r="93" spans="2:16">
      <c r="B93" s="912"/>
      <c r="C93" s="666"/>
      <c r="D93" s="114"/>
      <c r="E93" s="114"/>
      <c r="F93" s="114"/>
      <c r="G93" s="105"/>
      <c r="H93" s="118"/>
      <c r="I93" s="906"/>
      <c r="J93" s="114"/>
      <c r="K93" s="798"/>
      <c r="L93" s="747"/>
      <c r="O93" s="662"/>
      <c r="P93" s="663"/>
    </row>
    <row r="94" spans="2:16" ht="13.8" thickBot="1">
      <c r="B94" s="912" t="s">
        <v>0</v>
      </c>
      <c r="C94" s="666" t="s">
        <v>197</v>
      </c>
      <c r="D94" s="114"/>
      <c r="E94" s="114"/>
      <c r="F94" s="114"/>
      <c r="G94" s="114"/>
      <c r="H94" s="114"/>
      <c r="I94" s="114"/>
      <c r="J94" s="121">
        <v>795</v>
      </c>
      <c r="K94" s="331">
        <f>K90-K92</f>
        <v>0</v>
      </c>
      <c r="L94" s="747"/>
      <c r="O94" s="662"/>
      <c r="P94" s="663"/>
    </row>
    <row r="95" spans="2:16" ht="13.8" thickTop="1">
      <c r="B95" s="912"/>
      <c r="C95" s="114"/>
      <c r="D95" s="114"/>
      <c r="E95" s="114"/>
      <c r="F95" s="114"/>
      <c r="G95" s="114"/>
      <c r="H95" s="114"/>
      <c r="I95" s="114"/>
      <c r="J95" s="836"/>
      <c r="K95" s="1008"/>
      <c r="L95" s="747"/>
      <c r="O95" s="662"/>
      <c r="P95" s="663"/>
    </row>
    <row r="96" spans="2:16" ht="13.8" thickBot="1">
      <c r="B96" s="975"/>
      <c r="C96" s="1203" t="str">
        <f>+C60</f>
        <v>version: RMD April 2021_MMAH Nov 2012</v>
      </c>
      <c r="D96" s="1203"/>
      <c r="E96" s="1203"/>
      <c r="F96" s="1203"/>
      <c r="G96" s="1203"/>
      <c r="H96" s="1203"/>
      <c r="I96" s="978"/>
      <c r="J96" s="978"/>
      <c r="K96" s="978"/>
      <c r="L96" s="984"/>
    </row>
    <row r="97" spans="2:12" ht="13.8" thickTop="1">
      <c r="B97" s="104"/>
      <c r="C97" s="104"/>
      <c r="I97" s="73"/>
      <c r="L97" s="537"/>
    </row>
    <row r="98" spans="2:12">
      <c r="L98" s="537"/>
    </row>
    <row r="99" spans="2:12">
      <c r="L99" s="537"/>
    </row>
    <row r="100" spans="2:12">
      <c r="L100" s="537"/>
    </row>
    <row r="101" spans="2:12">
      <c r="L101" s="537"/>
    </row>
    <row r="102" spans="2:12">
      <c r="I102" s="73"/>
      <c r="L102" s="537"/>
    </row>
    <row r="103" spans="2:12">
      <c r="I103" s="73"/>
      <c r="L103" s="537"/>
    </row>
    <row r="104" spans="2:12">
      <c r="I104" s="73"/>
      <c r="L104" s="537"/>
    </row>
    <row r="105" spans="2:12">
      <c r="I105" s="73"/>
      <c r="L105" s="537"/>
    </row>
    <row r="106" spans="2:12">
      <c r="I106" s="73"/>
      <c r="L106" s="537"/>
    </row>
    <row r="107" spans="2:12">
      <c r="I107" s="73"/>
      <c r="L107" s="537"/>
    </row>
    <row r="108" spans="2:12">
      <c r="I108" s="73"/>
      <c r="L108" s="537"/>
    </row>
    <row r="109" spans="2:12">
      <c r="I109" s="73"/>
      <c r="L109" s="537"/>
    </row>
    <row r="110" spans="2:12">
      <c r="I110" s="73"/>
      <c r="L110" s="537"/>
    </row>
    <row r="111" spans="2:12">
      <c r="I111" s="73"/>
      <c r="L111" s="537"/>
    </row>
    <row r="112" spans="2:12">
      <c r="I112" s="73"/>
      <c r="L112" s="537"/>
    </row>
    <row r="113" spans="9:12">
      <c r="I113" s="73"/>
      <c r="L113" s="537"/>
    </row>
    <row r="114" spans="9:12">
      <c r="I114" s="73"/>
      <c r="L114" s="537"/>
    </row>
    <row r="115" spans="9:12">
      <c r="I115" s="73"/>
      <c r="L115" s="537"/>
    </row>
    <row r="116" spans="9:12">
      <c r="I116" s="73"/>
      <c r="L116" s="537"/>
    </row>
    <row r="117" spans="9:12">
      <c r="I117" s="73"/>
      <c r="L117" s="537"/>
    </row>
    <row r="118" spans="9:12">
      <c r="I118" s="73"/>
      <c r="L118" s="537"/>
    </row>
    <row r="119" spans="9:12">
      <c r="I119" s="73"/>
      <c r="L119" s="537"/>
    </row>
    <row r="120" spans="9:12">
      <c r="I120" s="73"/>
      <c r="L120" s="537"/>
    </row>
    <row r="121" spans="9:12">
      <c r="I121" s="73"/>
      <c r="L121" s="537"/>
    </row>
    <row r="122" spans="9:12">
      <c r="I122" s="73"/>
      <c r="L122" s="537"/>
    </row>
    <row r="123" spans="9:12">
      <c r="I123" s="73"/>
      <c r="L123" s="537"/>
    </row>
    <row r="124" spans="9:12">
      <c r="I124" s="73"/>
      <c r="L124" s="537"/>
    </row>
    <row r="125" spans="9:12">
      <c r="I125" s="73"/>
      <c r="L125" s="537"/>
    </row>
    <row r="126" spans="9:12">
      <c r="I126" s="73"/>
      <c r="L126" s="537"/>
    </row>
    <row r="127" spans="9:12">
      <c r="I127" s="73"/>
      <c r="L127" s="537"/>
    </row>
    <row r="128" spans="9:12">
      <c r="I128" s="73"/>
      <c r="L128" s="537"/>
    </row>
    <row r="129" spans="9:12">
      <c r="I129" s="73"/>
      <c r="L129" s="537"/>
    </row>
    <row r="130" spans="9:12">
      <c r="I130" s="73"/>
      <c r="L130" s="537"/>
    </row>
    <row r="131" spans="9:12">
      <c r="I131" s="73"/>
      <c r="L131" s="537"/>
    </row>
    <row r="132" spans="9:12">
      <c r="I132" s="73"/>
      <c r="L132" s="537"/>
    </row>
    <row r="133" spans="9:12">
      <c r="I133" s="73"/>
      <c r="L133" s="537"/>
    </row>
    <row r="134" spans="9:12">
      <c r="I134" s="73"/>
      <c r="L134" s="537"/>
    </row>
    <row r="135" spans="9:12">
      <c r="I135" s="73"/>
      <c r="L135" s="537"/>
    </row>
    <row r="136" spans="9:12">
      <c r="I136" s="73"/>
      <c r="L136" s="537"/>
    </row>
    <row r="137" spans="9:12">
      <c r="I137" s="73"/>
      <c r="L137" s="537"/>
    </row>
    <row r="138" spans="9:12">
      <c r="I138" s="73"/>
    </row>
    <row r="139" spans="9:12">
      <c r="I139" s="73"/>
    </row>
    <row r="140" spans="9:12">
      <c r="I140" s="73"/>
    </row>
    <row r="141" spans="9:12">
      <c r="I141" s="73"/>
    </row>
    <row r="142" spans="9:12">
      <c r="I142" s="73"/>
    </row>
    <row r="143" spans="9:12">
      <c r="I143" s="73"/>
    </row>
    <row r="144" spans="9:12">
      <c r="I144" s="73"/>
    </row>
    <row r="145" spans="9:9">
      <c r="I145" s="73"/>
    </row>
    <row r="146" spans="9:9">
      <c r="I146" s="73"/>
    </row>
    <row r="147" spans="9:9">
      <c r="I147" s="73"/>
    </row>
    <row r="148" spans="9:9">
      <c r="I148" s="73"/>
    </row>
    <row r="149" spans="9:9">
      <c r="I149" s="73"/>
    </row>
    <row r="150" spans="9:9">
      <c r="I150" s="73"/>
    </row>
    <row r="151" spans="9:9">
      <c r="I151" s="73"/>
    </row>
    <row r="152" spans="9:9">
      <c r="I152" s="73"/>
    </row>
    <row r="153" spans="9:9">
      <c r="I153" s="73"/>
    </row>
    <row r="154" spans="9:9">
      <c r="I154" s="73"/>
    </row>
    <row r="155" spans="9:9">
      <c r="I155" s="73"/>
    </row>
    <row r="156" spans="9:9">
      <c r="I156" s="73"/>
    </row>
    <row r="157" spans="9:9">
      <c r="I157" s="73"/>
    </row>
    <row r="158" spans="9:9">
      <c r="I158" s="73"/>
    </row>
    <row r="159" spans="9:9">
      <c r="I159" s="73"/>
    </row>
    <row r="160" spans="9:9">
      <c r="I160" s="73"/>
    </row>
    <row r="161" spans="9:9">
      <c r="I161" s="73"/>
    </row>
    <row r="162" spans="9:9">
      <c r="I162" s="73"/>
    </row>
    <row r="163" spans="9:9">
      <c r="I163" s="73"/>
    </row>
    <row r="164" spans="9:9">
      <c r="I164" s="73"/>
    </row>
    <row r="165" spans="9:9">
      <c r="I165" s="73"/>
    </row>
    <row r="166" spans="9:9">
      <c r="I166" s="73"/>
    </row>
    <row r="167" spans="9:9">
      <c r="I167" s="73"/>
    </row>
    <row r="168" spans="9:9">
      <c r="I168" s="73"/>
    </row>
    <row r="169" spans="9:9">
      <c r="I169" s="73"/>
    </row>
    <row r="170" spans="9:9">
      <c r="I170" s="73"/>
    </row>
    <row r="171" spans="9:9">
      <c r="I171" s="73"/>
    </row>
    <row r="172" spans="9:9">
      <c r="I172" s="73"/>
    </row>
    <row r="173" spans="9:9">
      <c r="I173" s="73"/>
    </row>
    <row r="174" spans="9:9">
      <c r="I174" s="73"/>
    </row>
    <row r="175" spans="9:9">
      <c r="I175" s="73"/>
    </row>
    <row r="176" spans="9:9">
      <c r="I176" s="73"/>
    </row>
    <row r="177" spans="9:9">
      <c r="I177" s="73"/>
    </row>
    <row r="178" spans="9:9">
      <c r="I178" s="73"/>
    </row>
    <row r="179" spans="9:9">
      <c r="I179" s="73"/>
    </row>
    <row r="180" spans="9:9">
      <c r="I180" s="73"/>
    </row>
    <row r="181" spans="9:9">
      <c r="I181" s="73"/>
    </row>
    <row r="182" spans="9:9">
      <c r="I182" s="73"/>
    </row>
    <row r="183" spans="9:9">
      <c r="I183" s="73"/>
    </row>
    <row r="184" spans="9:9">
      <c r="I184" s="73"/>
    </row>
  </sheetData>
  <sheetProtection selectLockedCells="1"/>
  <mergeCells count="2">
    <mergeCell ref="C60:H60"/>
    <mergeCell ref="C96:H96"/>
  </mergeCells>
  <phoneticPr fontId="11" type="noConversion"/>
  <pageMargins left="0.86" right="0.5" top="0.75" bottom="0.5" header="0.5" footer="0.25"/>
  <pageSetup scale="85" fitToHeight="2" orientation="portrait" r:id="rId1"/>
  <headerFooter alignWithMargins="0"/>
  <rowBreaks count="1" manualBreakCount="1">
    <brk id="61" min="1" max="11" man="1"/>
  </rowBreaks>
  <colBreaks count="1" manualBreakCount="1">
    <brk id="1" max="122" man="1"/>
  </colBreaks>
  <ignoredErrors>
    <ignoredError sqref="K5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tabColor rgb="FF7030A0"/>
    <pageSetUpPr fitToPage="1"/>
  </sheetPr>
  <dimension ref="A1:R64"/>
  <sheetViews>
    <sheetView showGridLines="0" showZeros="0" topLeftCell="A4" zoomScaleNormal="100" zoomScaleSheetLayoutView="100" workbookViewId="0">
      <selection activeCell="P19" sqref="P19"/>
    </sheetView>
  </sheetViews>
  <sheetFormatPr defaultColWidth="9.109375" defaultRowHeight="13.2"/>
  <cols>
    <col min="1" max="1" width="1.5546875" customWidth="1"/>
    <col min="2" max="5" width="3.6640625" customWidth="1"/>
    <col min="6" max="6" width="61" customWidth="1"/>
    <col min="7" max="7" width="5.33203125" customWidth="1"/>
    <col min="8" max="8" width="4.5546875" customWidth="1"/>
    <col min="9" max="9" width="10.33203125" customWidth="1"/>
    <col min="10" max="10" width="5.6640625" customWidth="1"/>
    <col min="11" max="11" width="16" customWidth="1"/>
    <col min="12" max="12" width="4.33203125" customWidth="1"/>
    <col min="13" max="13" width="2.88671875" style="661" customWidth="1"/>
    <col min="14" max="14" width="9.109375" style="661"/>
    <col min="15" max="15" width="11.33203125" style="662" bestFit="1" customWidth="1"/>
    <col min="16" max="16" width="8.88671875" style="662"/>
    <col min="17" max="16384" width="9.109375" style="661"/>
  </cols>
  <sheetData>
    <row r="1" spans="2:15" ht="13.8" thickBot="1">
      <c r="L1" s="537"/>
    </row>
    <row r="2" spans="2:15" ht="23.4" thickTop="1">
      <c r="B2" s="25"/>
      <c r="C2" s="52"/>
      <c r="D2" s="26"/>
      <c r="E2" s="27"/>
      <c r="F2" s="30"/>
      <c r="G2" s="46"/>
      <c r="H2" s="47"/>
      <c r="I2" s="47"/>
      <c r="J2" s="47"/>
      <c r="K2" s="46" t="s">
        <v>795</v>
      </c>
      <c r="L2" s="572"/>
    </row>
    <row r="3" spans="2:15" ht="22.8">
      <c r="B3" s="31" t="s">
        <v>0</v>
      </c>
      <c r="C3" s="21"/>
      <c r="D3" s="21"/>
      <c r="E3" s="21"/>
      <c r="F3" s="24"/>
      <c r="G3" s="44"/>
      <c r="H3" s="48"/>
      <c r="I3" s="48"/>
      <c r="J3" s="48"/>
      <c r="K3" s="44" t="s">
        <v>46</v>
      </c>
      <c r="L3" s="573"/>
    </row>
    <row r="4" spans="2:15">
      <c r="B4" s="31"/>
      <c r="C4" s="37"/>
      <c r="D4" s="211"/>
      <c r="E4" s="162" t="s">
        <v>170</v>
      </c>
      <c r="F4" s="305">
        <f>+YearEnd</f>
        <v>0</v>
      </c>
      <c r="H4" s="298"/>
      <c r="I4" s="298"/>
      <c r="J4" s="298"/>
      <c r="K4" s="212">
        <f>+CorpName</f>
        <v>0</v>
      </c>
      <c r="L4" s="574"/>
    </row>
    <row r="5" spans="2:15" ht="17.399999999999999" thickBot="1">
      <c r="B5" s="125"/>
      <c r="C5" s="127" t="s">
        <v>633</v>
      </c>
      <c r="D5" s="127"/>
      <c r="E5" s="127"/>
      <c r="F5" s="128"/>
      <c r="G5" s="130"/>
      <c r="H5" s="128"/>
      <c r="I5" s="128"/>
      <c r="J5" s="130"/>
      <c r="K5" s="156" t="s">
        <v>535</v>
      </c>
      <c r="L5" s="131"/>
      <c r="O5" s="1009"/>
    </row>
    <row r="6" spans="2:15" ht="14.4" thickTop="1" thickBot="1">
      <c r="B6" s="69"/>
      <c r="C6" s="59"/>
      <c r="D6" s="59"/>
      <c r="E6" s="59"/>
      <c r="F6" s="59"/>
      <c r="G6" s="59"/>
      <c r="H6" s="59"/>
      <c r="I6" s="59"/>
      <c r="J6" s="59"/>
      <c r="K6" s="59"/>
      <c r="L6" s="575"/>
    </row>
    <row r="7" spans="2:15" ht="16.2" thickTop="1">
      <c r="B7" s="972"/>
      <c r="C7" s="973"/>
      <c r="D7" s="737"/>
      <c r="E7" s="737"/>
      <c r="F7" s="737"/>
      <c r="G7" s="737"/>
      <c r="H7" s="737"/>
      <c r="I7" s="737"/>
      <c r="J7" s="737"/>
      <c r="K7" s="737"/>
      <c r="L7" s="911"/>
    </row>
    <row r="8" spans="2:15">
      <c r="B8" s="738"/>
      <c r="C8" s="114" t="s">
        <v>101</v>
      </c>
      <c r="D8" s="114"/>
      <c r="E8" s="114"/>
      <c r="F8" s="114"/>
      <c r="G8" s="114"/>
      <c r="H8" s="114"/>
      <c r="I8" s="118"/>
      <c r="J8" s="105"/>
      <c r="K8" s="798"/>
      <c r="L8" s="909"/>
    </row>
    <row r="9" spans="2:15">
      <c r="B9" s="912"/>
      <c r="C9" s="114"/>
      <c r="D9" s="114"/>
      <c r="E9" s="114"/>
      <c r="F9" s="114"/>
      <c r="G9" s="114"/>
      <c r="H9" s="114"/>
      <c r="I9" s="982"/>
      <c r="J9" s="105"/>
      <c r="K9" s="798"/>
      <c r="L9" s="909"/>
    </row>
    <row r="10" spans="2:15">
      <c r="B10" s="912"/>
      <c r="C10" s="114"/>
      <c r="D10" s="122" t="s">
        <v>495</v>
      </c>
      <c r="E10" s="1011"/>
      <c r="F10" s="1011"/>
      <c r="G10" s="1011"/>
      <c r="H10" s="1011"/>
      <c r="I10" s="118" t="s">
        <v>792</v>
      </c>
      <c r="J10" s="83">
        <v>801</v>
      </c>
      <c r="K10" s="320"/>
      <c r="L10" s="909"/>
    </row>
    <row r="11" spans="2:15">
      <c r="B11" s="912"/>
      <c r="C11" s="114"/>
      <c r="D11" s="122"/>
      <c r="E11" s="1011"/>
      <c r="F11" s="1011"/>
      <c r="G11" s="1011"/>
      <c r="H11" s="1011"/>
      <c r="I11" s="118"/>
      <c r="J11" s="105"/>
      <c r="K11" s="798"/>
      <c r="L11" s="909"/>
    </row>
    <row r="12" spans="2:15">
      <c r="B12" s="912"/>
      <c r="C12" s="114"/>
      <c r="D12" s="122"/>
      <c r="E12" s="1011"/>
      <c r="F12" s="1011"/>
      <c r="G12" s="1011"/>
      <c r="H12" s="1011"/>
      <c r="I12" s="118"/>
      <c r="J12" s="105"/>
      <c r="K12" s="798"/>
      <c r="L12" s="909"/>
    </row>
    <row r="13" spans="2:15">
      <c r="B13" s="912"/>
      <c r="C13" s="114"/>
      <c r="D13" s="122" t="s">
        <v>51</v>
      </c>
      <c r="E13" s="114"/>
      <c r="F13" s="114"/>
      <c r="G13" s="114"/>
      <c r="H13" s="114"/>
      <c r="I13" s="118" t="s">
        <v>482</v>
      </c>
      <c r="J13" s="83">
        <v>806</v>
      </c>
      <c r="K13" s="330">
        <f>IF(AND('A1 - Identification'!G31="No",'A1 - Identification'!H31="Yes"),'A4 - Operations'!N34,0)</f>
        <v>0</v>
      </c>
      <c r="L13" s="909"/>
    </row>
    <row r="14" spans="2:15">
      <c r="B14" s="912"/>
      <c r="C14" s="114"/>
      <c r="D14" s="122" t="s">
        <v>58</v>
      </c>
      <c r="E14" s="114"/>
      <c r="F14" s="114"/>
      <c r="G14" s="114"/>
      <c r="H14" s="114"/>
      <c r="I14" s="118" t="s">
        <v>483</v>
      </c>
      <c r="J14" s="83">
        <v>807</v>
      </c>
      <c r="K14" s="330">
        <f>IF(OR('A1 - Identification'!G31="No",'A1 - Identification'!H31="Yes"),+'A4 - Operations'!N35,0)</f>
        <v>0</v>
      </c>
      <c r="L14" s="909"/>
    </row>
    <row r="15" spans="2:15">
      <c r="B15" s="912"/>
      <c r="C15" s="114"/>
      <c r="D15" s="114" t="s">
        <v>0</v>
      </c>
      <c r="E15" s="114"/>
      <c r="F15" s="114"/>
      <c r="G15" s="105"/>
      <c r="H15" s="105"/>
      <c r="I15" s="906"/>
      <c r="J15" s="105"/>
      <c r="K15" s="798"/>
      <c r="L15" s="977"/>
    </row>
    <row r="16" spans="2:15">
      <c r="B16" s="912"/>
      <c r="C16" s="114"/>
      <c r="D16" s="114" t="s">
        <v>0</v>
      </c>
      <c r="E16" s="114"/>
      <c r="F16" s="122" t="s">
        <v>40</v>
      </c>
      <c r="G16" s="114"/>
      <c r="H16" s="105"/>
      <c r="I16" s="118" t="s">
        <v>307</v>
      </c>
      <c r="J16" s="83">
        <v>809</v>
      </c>
      <c r="K16" s="330">
        <f>SUM(K10:K14)</f>
        <v>0</v>
      </c>
      <c r="L16" s="747"/>
    </row>
    <row r="17" spans="1:13">
      <c r="B17" s="912"/>
      <c r="C17" s="114"/>
      <c r="D17" s="114"/>
      <c r="E17" s="114"/>
      <c r="F17" s="114"/>
      <c r="G17" s="105"/>
      <c r="H17" s="105"/>
      <c r="I17" s="118"/>
      <c r="J17" s="105"/>
      <c r="K17" s="798"/>
      <c r="L17" s="747"/>
    </row>
    <row r="18" spans="1:13">
      <c r="B18" s="912"/>
      <c r="C18" s="114"/>
      <c r="D18" s="122" t="s">
        <v>42</v>
      </c>
      <c r="E18" s="122"/>
      <c r="F18" s="114"/>
      <c r="G18" s="105"/>
      <c r="H18" s="105"/>
      <c r="I18" s="118"/>
      <c r="J18" s="105"/>
      <c r="K18" s="798"/>
      <c r="L18" s="747"/>
    </row>
    <row r="19" spans="1:13">
      <c r="B19" s="912"/>
      <c r="C19" s="114"/>
      <c r="D19" s="122"/>
      <c r="E19" s="122" t="s">
        <v>319</v>
      </c>
      <c r="F19" s="114"/>
      <c r="G19" s="105"/>
      <c r="H19" s="105"/>
      <c r="I19" s="118" t="s">
        <v>710</v>
      </c>
      <c r="J19" s="83">
        <v>811</v>
      </c>
      <c r="K19" s="330">
        <f>'A4 - Operations'!N18</f>
        <v>0</v>
      </c>
      <c r="L19" s="747"/>
    </row>
    <row r="20" spans="1:13">
      <c r="B20" s="912"/>
      <c r="C20" s="114"/>
      <c r="D20" s="122"/>
      <c r="E20" s="122" t="s">
        <v>264</v>
      </c>
      <c r="F20" s="114"/>
      <c r="G20" s="105"/>
      <c r="H20" s="105"/>
      <c r="I20" s="118" t="s">
        <v>484</v>
      </c>
      <c r="J20" s="83">
        <v>812</v>
      </c>
      <c r="K20" s="330">
        <f>IF(OR('A1 - Identification'!G31="No",'A1 - Identification'!H31="Yes"),('A4 - Operations'!N20+'A4 - Operations'!N21),0)</f>
        <v>0</v>
      </c>
      <c r="L20" s="747"/>
    </row>
    <row r="21" spans="1:13">
      <c r="B21" s="912"/>
      <c r="C21" s="114"/>
      <c r="D21" s="122"/>
      <c r="E21" s="122" t="s">
        <v>53</v>
      </c>
      <c r="F21" s="114"/>
      <c r="G21" s="105"/>
      <c r="H21" s="105"/>
      <c r="I21" s="118" t="s">
        <v>308</v>
      </c>
      <c r="J21" s="83">
        <v>813</v>
      </c>
      <c r="K21" s="330">
        <f>K48</f>
        <v>0</v>
      </c>
      <c r="L21" s="747"/>
    </row>
    <row r="22" spans="1:13">
      <c r="B22" s="912"/>
      <c r="C22" s="114"/>
      <c r="D22" s="122"/>
      <c r="E22" s="1007" t="s">
        <v>632</v>
      </c>
      <c r="F22" s="114"/>
      <c r="G22" s="105"/>
      <c r="H22" s="105"/>
      <c r="I22" s="118"/>
      <c r="J22" s="83">
        <v>814</v>
      </c>
      <c r="K22" s="320"/>
      <c r="L22" s="747"/>
    </row>
    <row r="23" spans="1:13">
      <c r="B23" s="912"/>
      <c r="C23" s="114"/>
      <c r="D23" s="114"/>
      <c r="E23" s="114"/>
      <c r="F23" s="114"/>
      <c r="G23" s="105"/>
      <c r="H23" s="105"/>
      <c r="I23" s="118"/>
      <c r="J23" s="105"/>
      <c r="K23" s="798"/>
      <c r="L23" s="747"/>
    </row>
    <row r="24" spans="1:13">
      <c r="B24" s="912"/>
      <c r="C24" s="114"/>
      <c r="D24" s="114"/>
      <c r="E24" s="114"/>
      <c r="F24" s="122" t="s">
        <v>40</v>
      </c>
      <c r="G24" s="105"/>
      <c r="H24" s="105"/>
      <c r="I24" s="118" t="s">
        <v>485</v>
      </c>
      <c r="J24" s="83">
        <v>816</v>
      </c>
      <c r="K24" s="330">
        <f>SUM(K19:K22)</f>
        <v>0</v>
      </c>
      <c r="L24" s="747"/>
    </row>
    <row r="25" spans="1:13">
      <c r="B25" s="912"/>
      <c r="C25" s="114"/>
      <c r="D25" s="114"/>
      <c r="E25" s="114"/>
      <c r="F25" s="122"/>
      <c r="G25" s="105"/>
      <c r="H25" s="105"/>
      <c r="I25" s="118"/>
      <c r="J25" s="105"/>
      <c r="K25" s="798"/>
      <c r="L25" s="747"/>
    </row>
    <row r="26" spans="1:13">
      <c r="B26" s="912"/>
      <c r="C26" s="114"/>
      <c r="D26" s="114"/>
      <c r="E26" s="122" t="s">
        <v>416</v>
      </c>
      <c r="F26" s="122"/>
      <c r="G26" s="105"/>
      <c r="H26" s="105"/>
      <c r="I26" s="118"/>
      <c r="J26" s="83">
        <v>817</v>
      </c>
      <c r="K26" s="315"/>
      <c r="L26" s="747"/>
    </row>
    <row r="27" spans="1:13">
      <c r="B27" s="912"/>
      <c r="C27" s="114"/>
      <c r="D27" s="114"/>
      <c r="E27" s="114"/>
      <c r="F27" s="114"/>
      <c r="G27" s="105"/>
      <c r="H27" s="105"/>
      <c r="I27" s="906"/>
      <c r="J27" s="105"/>
      <c r="K27" s="798"/>
      <c r="L27" s="747"/>
    </row>
    <row r="28" spans="1:13" ht="13.8" thickBot="1">
      <c r="A28" s="661"/>
      <c r="B28" s="991"/>
      <c r="C28" s="931"/>
      <c r="D28" s="931"/>
      <c r="E28" s="931"/>
      <c r="F28" s="930" t="s">
        <v>748</v>
      </c>
      <c r="G28" s="922"/>
      <c r="H28" s="922"/>
      <c r="I28" s="932" t="s">
        <v>417</v>
      </c>
      <c r="J28" s="83">
        <v>819</v>
      </c>
      <c r="K28" s="331">
        <f>K16-K24+K26</f>
        <v>0</v>
      </c>
      <c r="L28" s="933"/>
    </row>
    <row r="29" spans="1:13" ht="14.4" thickTop="1" thickBot="1">
      <c r="B29" s="975"/>
      <c r="C29" s="799"/>
      <c r="D29" s="799"/>
      <c r="E29" s="799"/>
      <c r="F29" s="799"/>
      <c r="G29" s="792"/>
      <c r="H29" s="792"/>
      <c r="I29" s="976"/>
      <c r="J29" s="978"/>
      <c r="K29" s="978"/>
      <c r="L29" s="751"/>
    </row>
    <row r="30" spans="1:13" ht="14.4" thickTop="1" thickBot="1">
      <c r="A30" s="101"/>
      <c r="B30" s="98"/>
      <c r="C30" s="99"/>
      <c r="D30" s="99"/>
      <c r="E30" s="99"/>
      <c r="F30" s="99"/>
      <c r="G30" s="98"/>
      <c r="H30" s="98"/>
      <c r="I30" s="100"/>
      <c r="J30" s="550"/>
      <c r="K30" s="550"/>
      <c r="L30" s="81"/>
      <c r="M30" s="733"/>
    </row>
    <row r="31" spans="1:13" ht="16.2" thickTop="1">
      <c r="B31" s="972"/>
      <c r="C31" s="737"/>
      <c r="D31" s="737"/>
      <c r="E31" s="737"/>
      <c r="F31" s="737"/>
      <c r="G31" s="737"/>
      <c r="H31" s="737"/>
      <c r="I31" s="1012"/>
      <c r="J31" s="105"/>
      <c r="K31" s="798"/>
      <c r="L31" s="911"/>
    </row>
    <row r="32" spans="1:13">
      <c r="B32" s="738"/>
      <c r="C32" s="114" t="s">
        <v>102</v>
      </c>
      <c r="D32" s="114"/>
      <c r="E32" s="114"/>
      <c r="F32" s="114"/>
      <c r="G32" s="114"/>
      <c r="H32" s="114"/>
      <c r="I32" s="982"/>
      <c r="J32" s="105"/>
      <c r="K32" s="798"/>
      <c r="L32" s="909"/>
    </row>
    <row r="33" spans="1:12">
      <c r="B33" s="912"/>
      <c r="C33" s="114"/>
      <c r="D33" s="122"/>
      <c r="E33" s="114"/>
      <c r="F33" s="114"/>
      <c r="G33" s="114"/>
      <c r="H33" s="114"/>
      <c r="I33" s="982"/>
      <c r="J33" s="105"/>
      <c r="K33" s="798"/>
      <c r="L33" s="909"/>
    </row>
    <row r="34" spans="1:12">
      <c r="B34" s="912"/>
      <c r="C34" s="114"/>
      <c r="D34" s="114" t="s">
        <v>478</v>
      </c>
      <c r="E34" s="114"/>
      <c r="F34" s="114"/>
      <c r="G34" s="114"/>
      <c r="H34" s="114"/>
      <c r="I34" s="118" t="s">
        <v>516</v>
      </c>
      <c r="J34" s="83">
        <v>821</v>
      </c>
      <c r="K34" s="330">
        <f>+K10</f>
        <v>0</v>
      </c>
      <c r="L34" s="909"/>
    </row>
    <row r="35" spans="1:12">
      <c r="B35" s="912"/>
      <c r="C35" s="114"/>
      <c r="D35" s="114" t="s">
        <v>0</v>
      </c>
      <c r="E35" s="114"/>
      <c r="F35" s="114"/>
      <c r="G35" s="105"/>
      <c r="H35" s="105"/>
      <c r="I35" s="906"/>
      <c r="J35" s="105"/>
      <c r="K35" s="798"/>
      <c r="L35" s="977"/>
    </row>
    <row r="36" spans="1:12">
      <c r="B36" s="912"/>
      <c r="C36" s="114"/>
      <c r="D36" s="114" t="s">
        <v>42</v>
      </c>
      <c r="E36" s="114"/>
      <c r="F36" s="114"/>
      <c r="G36" s="114"/>
      <c r="H36" s="105"/>
      <c r="I36" s="118"/>
      <c r="J36" s="105"/>
      <c r="K36" s="798"/>
      <c r="L36" s="747"/>
    </row>
    <row r="37" spans="1:12">
      <c r="B37" s="912"/>
      <c r="C37" s="114"/>
      <c r="D37" s="114"/>
      <c r="E37" s="122" t="s">
        <v>59</v>
      </c>
      <c r="F37" s="114"/>
      <c r="G37" s="114"/>
      <c r="H37" s="105"/>
      <c r="I37" s="118" t="s">
        <v>486</v>
      </c>
      <c r="J37" s="83">
        <v>822</v>
      </c>
      <c r="K37" s="330">
        <f>IF(OR('A1 - Identification'!G31="No",'A1 - Identification'!H31="Yes"),+'A4 - Operations'!R33,0)</f>
        <v>0</v>
      </c>
      <c r="L37" s="747"/>
    </row>
    <row r="38" spans="1:12">
      <c r="B38" s="912"/>
      <c r="C38" s="114"/>
      <c r="D38" s="114"/>
      <c r="E38" s="122" t="s">
        <v>168</v>
      </c>
      <c r="F38" s="114"/>
      <c r="G38" s="105"/>
      <c r="H38" s="105"/>
      <c r="I38" s="118" t="s">
        <v>487</v>
      </c>
      <c r="J38" s="83">
        <v>823</v>
      </c>
      <c r="K38" s="332"/>
      <c r="L38" s="747"/>
    </row>
    <row r="39" spans="1:12">
      <c r="B39" s="912"/>
      <c r="C39" s="114"/>
      <c r="D39" s="114"/>
      <c r="E39" s="114"/>
      <c r="F39" s="114"/>
      <c r="G39" s="105"/>
      <c r="H39" s="105"/>
      <c r="I39" s="118"/>
      <c r="J39" s="105"/>
      <c r="K39" s="798"/>
      <c r="L39" s="747"/>
    </row>
    <row r="40" spans="1:12">
      <c r="B40" s="912"/>
      <c r="C40" s="114"/>
      <c r="D40" s="114"/>
      <c r="E40" s="114"/>
      <c r="F40" s="122" t="s">
        <v>40</v>
      </c>
      <c r="G40" s="105"/>
      <c r="H40" s="105"/>
      <c r="I40" s="118" t="s">
        <v>309</v>
      </c>
      <c r="J40" s="83">
        <v>825</v>
      </c>
      <c r="K40" s="322">
        <f>K37+K38</f>
        <v>0</v>
      </c>
      <c r="L40" s="747"/>
    </row>
    <row r="41" spans="1:12">
      <c r="B41" s="912"/>
      <c r="C41" s="114"/>
      <c r="D41" s="114"/>
      <c r="E41" s="114"/>
      <c r="F41" s="114"/>
      <c r="G41" s="105"/>
      <c r="H41" s="105"/>
      <c r="I41" s="906"/>
      <c r="J41" s="105"/>
      <c r="K41" s="798"/>
      <c r="L41" s="747"/>
    </row>
    <row r="42" spans="1:12">
      <c r="B42" s="912"/>
      <c r="C42" s="114"/>
      <c r="D42" s="114"/>
      <c r="E42" s="114"/>
      <c r="F42" s="114" t="s">
        <v>155</v>
      </c>
      <c r="G42" s="105"/>
      <c r="H42" s="105"/>
      <c r="I42" s="118" t="s">
        <v>310</v>
      </c>
      <c r="J42" s="83">
        <v>826</v>
      </c>
      <c r="K42" s="330">
        <f>IF(K34&gt;K40,K34-K40,0)</f>
        <v>0</v>
      </c>
      <c r="L42" s="747"/>
    </row>
    <row r="43" spans="1:12">
      <c r="B43" s="912"/>
      <c r="C43" s="114"/>
      <c r="D43" s="114"/>
      <c r="E43" s="114"/>
      <c r="F43" s="114"/>
      <c r="G43" s="105"/>
      <c r="H43" s="105"/>
      <c r="I43" s="118"/>
      <c r="J43" s="105"/>
      <c r="K43" s="798"/>
      <c r="L43" s="747"/>
    </row>
    <row r="44" spans="1:12">
      <c r="B44" s="912"/>
      <c r="C44" s="114"/>
      <c r="D44" s="743" t="s">
        <v>610</v>
      </c>
      <c r="E44" s="114"/>
      <c r="F44" s="114"/>
      <c r="G44" s="105"/>
      <c r="H44" s="105"/>
      <c r="I44" s="118" t="s">
        <v>311</v>
      </c>
      <c r="J44" s="83">
        <v>827</v>
      </c>
      <c r="K44" s="330">
        <f>ROUND(K42/2,0)</f>
        <v>0</v>
      </c>
      <c r="L44" s="747"/>
    </row>
    <row r="45" spans="1:12">
      <c r="B45" s="912"/>
      <c r="C45" s="114"/>
      <c r="D45" s="114"/>
      <c r="E45" s="114"/>
      <c r="F45" s="114"/>
      <c r="G45" s="105"/>
      <c r="H45" s="105"/>
      <c r="I45" s="118"/>
      <c r="J45" s="105"/>
      <c r="K45" s="798"/>
      <c r="L45" s="747"/>
    </row>
    <row r="46" spans="1:12">
      <c r="A46" s="661"/>
      <c r="B46" s="991"/>
      <c r="C46" s="931"/>
      <c r="D46" s="930" t="s">
        <v>746</v>
      </c>
      <c r="E46" s="931"/>
      <c r="F46" s="931"/>
      <c r="G46" s="922"/>
      <c r="H46" s="922"/>
      <c r="I46" s="932" t="s">
        <v>747</v>
      </c>
      <c r="J46" s="83">
        <v>828</v>
      </c>
      <c r="K46" s="330">
        <f>K44</f>
        <v>0</v>
      </c>
      <c r="L46" s="933"/>
    </row>
    <row r="47" spans="1:12">
      <c r="B47" s="912"/>
      <c r="C47" s="114"/>
      <c r="D47" s="114"/>
      <c r="E47" s="114"/>
      <c r="F47" s="114"/>
      <c r="G47" s="105"/>
      <c r="H47" s="118"/>
      <c r="I47" s="906"/>
      <c r="J47" s="105"/>
      <c r="K47" s="798"/>
      <c r="L47" s="747"/>
    </row>
    <row r="48" spans="1:12" ht="13.8" thickBot="1">
      <c r="B48" s="912" t="s">
        <v>0</v>
      </c>
      <c r="C48" s="114"/>
      <c r="D48" s="114"/>
      <c r="E48" s="114"/>
      <c r="F48" s="114" t="s">
        <v>54</v>
      </c>
      <c r="G48" s="105"/>
      <c r="H48" s="105"/>
      <c r="I48" s="118" t="s">
        <v>312</v>
      </c>
      <c r="J48" s="83">
        <v>829</v>
      </c>
      <c r="K48" s="331">
        <f>IF(K44-K46&gt;0,K44-K46,0)</f>
        <v>0</v>
      </c>
      <c r="L48" s="747"/>
    </row>
    <row r="49" spans="1:18" ht="14.4" thickTop="1" thickBot="1">
      <c r="B49" s="975"/>
      <c r="C49" s="799"/>
      <c r="D49" s="799"/>
      <c r="E49" s="799"/>
      <c r="F49" s="799"/>
      <c r="G49" s="792"/>
      <c r="H49" s="792"/>
      <c r="I49" s="1013"/>
      <c r="J49" s="978"/>
      <c r="K49" s="978"/>
      <c r="L49" s="984"/>
    </row>
    <row r="50" spans="1:18" ht="14.4" thickTop="1" thickBot="1">
      <c r="B50" s="553"/>
      <c r="C50" s="564"/>
      <c r="D50" s="564"/>
      <c r="E50" s="564"/>
      <c r="F50" s="564"/>
      <c r="G50" s="537"/>
      <c r="H50" s="537"/>
      <c r="I50" s="570"/>
      <c r="J50" s="550"/>
      <c r="K50" s="550"/>
      <c r="L50" s="537"/>
    </row>
    <row r="51" spans="1:18" ht="13.8" thickTop="1">
      <c r="B51" s="979"/>
      <c r="C51" s="737"/>
      <c r="D51" s="737"/>
      <c r="E51" s="737"/>
      <c r="F51" s="737"/>
      <c r="G51" s="980"/>
      <c r="H51" s="980"/>
      <c r="I51" s="1006"/>
      <c r="J51" s="105"/>
      <c r="K51" s="798"/>
      <c r="L51" s="746"/>
    </row>
    <row r="52" spans="1:18">
      <c r="B52" s="912"/>
      <c r="C52" s="114" t="s">
        <v>181</v>
      </c>
      <c r="D52" s="114"/>
      <c r="E52" s="114"/>
      <c r="F52" s="114"/>
      <c r="G52" s="105"/>
      <c r="H52" s="105"/>
      <c r="I52" s="118"/>
      <c r="J52" s="105"/>
      <c r="K52" s="798"/>
      <c r="L52" s="747"/>
    </row>
    <row r="53" spans="1:18">
      <c r="B53" s="912"/>
      <c r="C53" s="114"/>
      <c r="D53" s="114"/>
      <c r="E53" s="114"/>
      <c r="F53" s="114"/>
      <c r="G53" s="105"/>
      <c r="H53" s="105"/>
      <c r="I53" s="118"/>
      <c r="J53" s="105"/>
      <c r="K53" s="798"/>
      <c r="L53" s="747"/>
    </row>
    <row r="54" spans="1:18">
      <c r="A54" s="661"/>
      <c r="B54" s="991"/>
      <c r="C54" s="930" t="s">
        <v>318</v>
      </c>
      <c r="D54" s="931"/>
      <c r="E54" s="931"/>
      <c r="F54" s="931"/>
      <c r="G54" s="922"/>
      <c r="H54" s="922"/>
      <c r="I54" s="932" t="s">
        <v>769</v>
      </c>
      <c r="J54" s="83">
        <v>831</v>
      </c>
      <c r="K54" s="330">
        <f>K28-K46</f>
        <v>0</v>
      </c>
      <c r="L54" s="933"/>
    </row>
    <row r="55" spans="1:18">
      <c r="A55" s="661"/>
      <c r="B55" s="991"/>
      <c r="C55" s="930" t="s">
        <v>761</v>
      </c>
      <c r="D55" s="931"/>
      <c r="E55" s="931"/>
      <c r="F55" s="931"/>
      <c r="G55" s="922"/>
      <c r="H55" s="922"/>
      <c r="I55" s="932" t="s">
        <v>753</v>
      </c>
      <c r="J55" s="83" t="s">
        <v>751</v>
      </c>
      <c r="K55" s="330">
        <f>K46</f>
        <v>0</v>
      </c>
      <c r="L55" s="933"/>
    </row>
    <row r="56" spans="1:18">
      <c r="A56" s="661"/>
      <c r="B56" s="991"/>
      <c r="C56" s="930" t="s">
        <v>763</v>
      </c>
      <c r="D56" s="931"/>
      <c r="E56" s="931"/>
      <c r="F56" s="931"/>
      <c r="G56" s="922"/>
      <c r="H56" s="922"/>
      <c r="I56" s="932" t="s">
        <v>765</v>
      </c>
      <c r="J56" s="83" t="s">
        <v>752</v>
      </c>
      <c r="K56" s="330">
        <f>SUM(K54:K55)</f>
        <v>0</v>
      </c>
      <c r="L56" s="933"/>
    </row>
    <row r="57" spans="1:18">
      <c r="B57" s="912"/>
      <c r="C57" s="743"/>
      <c r="D57" s="114"/>
      <c r="E57" s="114"/>
      <c r="F57" s="114"/>
      <c r="G57" s="105"/>
      <c r="H57" s="105"/>
      <c r="I57" s="118"/>
      <c r="J57" s="105"/>
      <c r="K57" s="798"/>
      <c r="L57" s="747"/>
    </row>
    <row r="58" spans="1:18">
      <c r="B58" s="912"/>
      <c r="C58" s="122" t="s">
        <v>320</v>
      </c>
      <c r="D58" s="114"/>
      <c r="E58" s="114"/>
      <c r="F58" s="114"/>
      <c r="G58" s="105"/>
      <c r="H58" s="105"/>
      <c r="I58" s="118"/>
      <c r="J58" s="83">
        <v>832</v>
      </c>
      <c r="K58" s="320"/>
      <c r="L58" s="747"/>
    </row>
    <row r="59" spans="1:18">
      <c r="B59" s="912"/>
      <c r="C59" s="114"/>
      <c r="D59" s="114"/>
      <c r="E59" s="114"/>
      <c r="F59" s="114"/>
      <c r="G59" s="105"/>
      <c r="H59" s="118"/>
      <c r="I59" s="906"/>
      <c r="J59" s="105"/>
      <c r="K59" s="798"/>
      <c r="L59" s="747"/>
    </row>
    <row r="60" spans="1:18" ht="13.8" thickBot="1">
      <c r="B60" s="912" t="s">
        <v>0</v>
      </c>
      <c r="C60" s="1247" t="s">
        <v>197</v>
      </c>
      <c r="D60" s="1248"/>
      <c r="E60" s="1248"/>
      <c r="F60" s="1248"/>
      <c r="G60" s="1248"/>
      <c r="H60" s="1248"/>
      <c r="I60" s="118" t="s">
        <v>770</v>
      </c>
      <c r="J60" s="83">
        <v>833</v>
      </c>
      <c r="K60" s="331">
        <f>K56-K58</f>
        <v>0</v>
      </c>
      <c r="L60" s="747"/>
    </row>
    <row r="61" spans="1:18" ht="14.4" thickTop="1" thickBot="1">
      <c r="B61" s="975"/>
      <c r="C61" s="1203" t="str">
        <f>+Version</f>
        <v>version: RMD April 2021_MMAH Nov 2012</v>
      </c>
      <c r="D61" s="1203"/>
      <c r="E61" s="1203"/>
      <c r="F61" s="1203"/>
      <c r="G61" s="1203"/>
      <c r="H61" s="1203"/>
      <c r="I61" s="978"/>
      <c r="J61" s="978"/>
      <c r="K61" s="978"/>
      <c r="L61" s="984"/>
    </row>
    <row r="62" spans="1:18" ht="13.8" thickTop="1">
      <c r="B62" s="104"/>
      <c r="C62" s="104"/>
      <c r="K62" s="167"/>
      <c r="L62" s="537"/>
      <c r="R62" s="1010"/>
    </row>
    <row r="63" spans="1:18">
      <c r="K63" s="167"/>
      <c r="L63" s="537"/>
    </row>
    <row r="64" spans="1:18">
      <c r="K64" s="167"/>
    </row>
  </sheetData>
  <sheetProtection selectLockedCells="1"/>
  <mergeCells count="2">
    <mergeCell ref="C60:H60"/>
    <mergeCell ref="C61:H61"/>
  </mergeCells>
  <phoneticPr fontId="37" type="noConversion"/>
  <pageMargins left="0.86" right="0.5" top="0.75" bottom="0.5" header="0.5" footer="0.25"/>
  <pageSetup scale="76" orientation="portrait" r:id="rId1"/>
  <headerFooter alignWithMargins="0"/>
  <ignoredErrors>
    <ignoredError sqref="K4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
    <tabColor rgb="FF92D050"/>
  </sheetPr>
  <dimension ref="A1:R100"/>
  <sheetViews>
    <sheetView showGridLines="0" showZeros="0" topLeftCell="A16" zoomScaleNormal="100" zoomScaleSheetLayoutView="100" workbookViewId="0">
      <selection activeCell="L30" sqref="L30"/>
    </sheetView>
  </sheetViews>
  <sheetFormatPr defaultColWidth="9.109375" defaultRowHeight="13.2"/>
  <cols>
    <col min="1" max="1" width="1.44140625" customWidth="1"/>
    <col min="2" max="2" width="1.88671875" customWidth="1"/>
    <col min="3" max="3" width="5.6640625" customWidth="1"/>
    <col min="4" max="4" width="8.6640625" customWidth="1"/>
    <col min="5" max="5" width="22" customWidth="1"/>
    <col min="6" max="6" width="38.44140625" customWidth="1"/>
    <col min="7" max="7" width="7.109375" customWidth="1"/>
    <col min="8" max="8" width="1.5546875" customWidth="1"/>
    <col min="9" max="10" width="12.6640625" customWidth="1"/>
    <col min="11" max="15" width="12.6640625" style="661" customWidth="1"/>
    <col min="16" max="16" width="3.109375" style="661" customWidth="1"/>
    <col min="17" max="16384" width="9.109375" style="661"/>
  </cols>
  <sheetData>
    <row r="1" spans="2:18" ht="13.8" thickBot="1"/>
    <row r="2" spans="2:18" ht="23.4" thickTop="1">
      <c r="B2" s="25"/>
      <c r="C2" s="52"/>
      <c r="D2" s="26"/>
      <c r="E2" s="27"/>
      <c r="F2" s="46"/>
      <c r="G2" s="46"/>
      <c r="H2" s="47"/>
      <c r="I2" s="46" t="s">
        <v>795</v>
      </c>
      <c r="J2" s="38"/>
    </row>
    <row r="3" spans="2:18" ht="22.8">
      <c r="B3" s="31" t="s">
        <v>0</v>
      </c>
      <c r="C3" s="21"/>
      <c r="D3" s="21"/>
      <c r="E3" s="21"/>
      <c r="F3" s="44"/>
      <c r="G3" s="44"/>
      <c r="H3" s="48"/>
      <c r="I3" s="44" t="s">
        <v>46</v>
      </c>
      <c r="J3" s="39"/>
    </row>
    <row r="4" spans="2:18" ht="15.6">
      <c r="B4" s="217"/>
      <c r="C4" s="214"/>
      <c r="D4" s="162" t="s">
        <v>170</v>
      </c>
      <c r="E4" s="306">
        <f>+YearEnd</f>
        <v>0</v>
      </c>
      <c r="H4" s="49"/>
      <c r="I4" s="281" t="str">
        <f>'B3 - MNP -Federal Unit Activity'!$AD$4</f>
        <v xml:space="preserve"> SECTION 95 NHA - MNP</v>
      </c>
      <c r="J4" s="213"/>
    </row>
    <row r="5" spans="2:18" ht="17.399999999999999">
      <c r="B5" s="36"/>
      <c r="C5" s="72"/>
      <c r="D5" s="72"/>
      <c r="E5" s="72"/>
      <c r="F5" s="45"/>
      <c r="G5" s="45"/>
      <c r="H5" s="49"/>
      <c r="I5" s="57"/>
      <c r="J5" s="51"/>
    </row>
    <row r="6" spans="2:18" ht="16.2" thickBot="1">
      <c r="B6" s="125"/>
      <c r="C6" s="127" t="s">
        <v>594</v>
      </c>
      <c r="D6" s="127"/>
      <c r="E6" s="127"/>
      <c r="F6" s="127"/>
      <c r="G6" s="127"/>
      <c r="H6" s="127"/>
      <c r="I6" s="156" t="s">
        <v>50</v>
      </c>
      <c r="J6" s="131"/>
      <c r="O6" s="733"/>
      <c r="P6" s="733"/>
      <c r="Q6" s="733"/>
      <c r="R6" s="733"/>
    </row>
    <row r="7" spans="2:18" ht="14.4" thickTop="1" thickBot="1">
      <c r="B7" s="489"/>
      <c r="C7" s="489"/>
      <c r="D7" s="489"/>
      <c r="E7" s="489"/>
      <c r="F7" s="489"/>
      <c r="G7" s="489"/>
      <c r="H7" s="489"/>
      <c r="I7" s="489"/>
      <c r="J7" s="489"/>
      <c r="O7" s="733"/>
      <c r="P7" s="733"/>
      <c r="Q7" s="733"/>
      <c r="R7" s="733"/>
    </row>
    <row r="8" spans="2:18">
      <c r="B8" s="999"/>
      <c r="C8" s="785"/>
      <c r="D8" s="707"/>
      <c r="E8" s="707"/>
      <c r="F8" s="707"/>
      <c r="G8" s="853"/>
      <c r="H8" s="853"/>
      <c r="I8" s="853"/>
      <c r="J8" s="765"/>
      <c r="O8" s="733"/>
      <c r="P8" s="730"/>
      <c r="Q8" s="733"/>
      <c r="R8" s="733"/>
    </row>
    <row r="9" spans="2:18">
      <c r="B9" s="999"/>
      <c r="C9" s="707"/>
      <c r="D9" s="707"/>
      <c r="E9" s="707"/>
      <c r="F9" s="707"/>
      <c r="G9" s="853"/>
      <c r="H9" s="853"/>
      <c r="I9" s="853"/>
      <c r="J9" s="765"/>
      <c r="O9" s="733"/>
      <c r="P9" s="730"/>
      <c r="Q9" s="733"/>
      <c r="R9" s="733"/>
    </row>
    <row r="10" spans="2:18">
      <c r="B10" s="999"/>
      <c r="C10" s="707" t="s">
        <v>214</v>
      </c>
      <c r="D10" s="707"/>
      <c r="E10" s="707"/>
      <c r="F10" s="707"/>
      <c r="G10" s="707"/>
      <c r="H10" s="833"/>
      <c r="I10" s="358" t="s">
        <v>240</v>
      </c>
      <c r="J10" s="765"/>
      <c r="O10" s="733"/>
      <c r="P10" s="733"/>
      <c r="Q10" s="733"/>
      <c r="R10" s="733"/>
    </row>
    <row r="11" spans="2:18">
      <c r="B11" s="999"/>
      <c r="C11" s="707" t="s">
        <v>36</v>
      </c>
      <c r="D11" s="707"/>
      <c r="E11" s="707"/>
      <c r="F11" s="772"/>
      <c r="G11" s="853"/>
      <c r="H11" s="853"/>
      <c r="I11" s="853"/>
      <c r="J11" s="765"/>
      <c r="O11" s="733"/>
      <c r="P11" s="733"/>
      <c r="Q11" s="733"/>
      <c r="R11" s="733"/>
    </row>
    <row r="12" spans="2:18">
      <c r="B12" s="999"/>
      <c r="C12" s="707"/>
      <c r="D12" s="707" t="s">
        <v>204</v>
      </c>
      <c r="E12" s="707"/>
      <c r="F12" s="772"/>
      <c r="G12" s="853"/>
      <c r="H12" s="853"/>
      <c r="I12" s="853"/>
      <c r="J12" s="765"/>
      <c r="O12" s="733"/>
      <c r="P12" s="733"/>
      <c r="Q12" s="733"/>
      <c r="R12" s="733"/>
    </row>
    <row r="13" spans="2:18">
      <c r="B13" s="999"/>
      <c r="C13" s="707"/>
      <c r="D13" s="707"/>
      <c r="E13" s="1014" t="s">
        <v>382</v>
      </c>
      <c r="F13" s="772"/>
      <c r="G13" s="135">
        <v>1501</v>
      </c>
      <c r="H13" s="1017"/>
      <c r="I13" s="333">
        <v>0</v>
      </c>
      <c r="J13" s="765"/>
    </row>
    <row r="14" spans="2:18">
      <c r="B14" s="999"/>
      <c r="C14" s="707"/>
      <c r="D14" s="707"/>
      <c r="E14" s="1014" t="s">
        <v>148</v>
      </c>
      <c r="F14" s="772"/>
      <c r="G14" s="135">
        <v>1502</v>
      </c>
      <c r="H14" s="1017"/>
      <c r="I14" s="334">
        <v>0</v>
      </c>
      <c r="J14" s="765"/>
    </row>
    <row r="15" spans="2:18">
      <c r="B15" s="999"/>
      <c r="C15" s="707"/>
      <c r="D15" s="707"/>
      <c r="E15" s="1014" t="s">
        <v>119</v>
      </c>
      <c r="F15" s="772" t="s">
        <v>182</v>
      </c>
      <c r="G15" s="135">
        <v>1504</v>
      </c>
      <c r="H15" s="1017"/>
      <c r="I15" s="336">
        <f>+(I13+I14)</f>
        <v>0</v>
      </c>
      <c r="J15" s="765"/>
    </row>
    <row r="16" spans="2:18">
      <c r="B16" s="999"/>
      <c r="C16" s="707"/>
      <c r="D16" s="707"/>
      <c r="E16" s="1014" t="s">
        <v>169</v>
      </c>
      <c r="F16" s="772"/>
      <c r="G16" s="135">
        <v>1505</v>
      </c>
      <c r="H16" s="1017"/>
      <c r="I16" s="334">
        <v>0</v>
      </c>
      <c r="J16" s="765"/>
    </row>
    <row r="17" spans="2:10">
      <c r="B17" s="999"/>
      <c r="C17" s="707"/>
      <c r="D17" s="707"/>
      <c r="E17" s="1014" t="s">
        <v>576</v>
      </c>
      <c r="F17" s="772"/>
      <c r="G17" s="135">
        <v>1506</v>
      </c>
      <c r="H17" s="1017"/>
      <c r="I17" s="334">
        <v>0</v>
      </c>
      <c r="J17" s="765"/>
    </row>
    <row r="18" spans="2:10">
      <c r="B18" s="999"/>
      <c r="C18" s="707"/>
      <c r="D18" s="707"/>
      <c r="E18" s="1015" t="s">
        <v>40</v>
      </c>
      <c r="F18" s="772" t="s">
        <v>577</v>
      </c>
      <c r="G18" s="135">
        <v>1510</v>
      </c>
      <c r="H18" s="1017"/>
      <c r="I18" s="336">
        <f>+(I15-I16-I17)</f>
        <v>0</v>
      </c>
      <c r="J18" s="765"/>
    </row>
    <row r="19" spans="2:10">
      <c r="B19" s="999"/>
      <c r="C19" s="707"/>
      <c r="D19" s="1015" t="s">
        <v>63</v>
      </c>
      <c r="E19" s="1014"/>
      <c r="F19" s="772"/>
      <c r="G19" s="135">
        <v>1521</v>
      </c>
      <c r="H19" s="1017"/>
      <c r="I19" s="334">
        <v>0</v>
      </c>
      <c r="J19" s="765"/>
    </row>
    <row r="20" spans="2:10">
      <c r="B20" s="999"/>
      <c r="C20" s="707"/>
      <c r="D20" s="707" t="s">
        <v>463</v>
      </c>
      <c r="E20" s="1014"/>
      <c r="F20" s="772"/>
      <c r="G20" s="135">
        <v>1522</v>
      </c>
      <c r="H20" s="1017"/>
      <c r="I20" s="334">
        <v>0</v>
      </c>
      <c r="J20" s="765"/>
    </row>
    <row r="21" spans="2:10">
      <c r="B21" s="999"/>
      <c r="C21" s="707"/>
      <c r="D21" s="707" t="s">
        <v>284</v>
      </c>
      <c r="E21" s="1014"/>
      <c r="F21" s="772"/>
      <c r="G21" s="135">
        <v>1523</v>
      </c>
      <c r="H21" s="1017"/>
      <c r="I21" s="334">
        <v>0</v>
      </c>
      <c r="J21" s="765"/>
    </row>
    <row r="22" spans="2:10">
      <c r="B22" s="999"/>
      <c r="C22" s="707"/>
      <c r="D22" s="707" t="s">
        <v>573</v>
      </c>
      <c r="E22" s="1014"/>
      <c r="F22" s="772"/>
      <c r="G22" s="135">
        <v>1525</v>
      </c>
      <c r="H22" s="1017"/>
      <c r="I22" s="334">
        <v>0</v>
      </c>
      <c r="J22" s="765"/>
    </row>
    <row r="23" spans="2:10">
      <c r="B23" s="999"/>
      <c r="C23" s="707"/>
      <c r="D23" s="707" t="s">
        <v>336</v>
      </c>
      <c r="E23" s="1022" t="s">
        <v>571</v>
      </c>
      <c r="F23" s="100"/>
      <c r="G23" s="135">
        <v>1526</v>
      </c>
      <c r="H23" s="1017"/>
      <c r="I23" s="334">
        <v>0</v>
      </c>
      <c r="J23" s="765"/>
    </row>
    <row r="24" spans="2:10">
      <c r="B24" s="999"/>
      <c r="C24" s="707"/>
      <c r="D24" s="707" t="s">
        <v>336</v>
      </c>
      <c r="E24" s="1023" t="s">
        <v>77</v>
      </c>
      <c r="F24" s="543" t="s">
        <v>0</v>
      </c>
      <c r="G24" s="135">
        <v>1527</v>
      </c>
      <c r="H24" s="1017"/>
      <c r="I24" s="334">
        <v>0</v>
      </c>
      <c r="J24" s="765"/>
    </row>
    <row r="25" spans="2:10">
      <c r="B25" s="999"/>
      <c r="C25" s="707"/>
      <c r="D25" s="1014"/>
      <c r="E25" s="707" t="s">
        <v>203</v>
      </c>
      <c r="F25" s="772" t="s">
        <v>172</v>
      </c>
      <c r="G25" s="135">
        <v>1530</v>
      </c>
      <c r="H25" s="1016"/>
      <c r="I25" s="335">
        <f>SUM(I18:I24)</f>
        <v>0</v>
      </c>
      <c r="J25" s="765"/>
    </row>
    <row r="26" spans="2:10">
      <c r="B26" s="999"/>
      <c r="C26" s="707"/>
      <c r="D26" s="770"/>
      <c r="E26" s="770"/>
      <c r="F26" s="770"/>
      <c r="G26" s="853"/>
      <c r="H26" s="853"/>
      <c r="I26" s="853"/>
      <c r="J26" s="765"/>
    </row>
    <row r="27" spans="2:10">
      <c r="B27" s="999"/>
      <c r="C27" s="707" t="s">
        <v>206</v>
      </c>
      <c r="D27" s="770"/>
      <c r="E27" s="770"/>
      <c r="F27" s="770"/>
      <c r="G27" s="853"/>
      <c r="H27" s="853"/>
      <c r="I27" s="853"/>
      <c r="J27" s="765"/>
    </row>
    <row r="28" spans="2:10">
      <c r="B28" s="999"/>
      <c r="C28" s="770"/>
      <c r="D28" s="770" t="s">
        <v>474</v>
      </c>
      <c r="E28" s="827"/>
      <c r="F28" s="772"/>
      <c r="G28" s="135">
        <v>1541</v>
      </c>
      <c r="H28" s="1018"/>
      <c r="I28" s="338">
        <f>+I87</f>
        <v>0</v>
      </c>
      <c r="J28" s="765"/>
    </row>
    <row r="29" spans="2:10">
      <c r="B29" s="999"/>
      <c r="C29" s="770"/>
      <c r="D29" s="770" t="s">
        <v>475</v>
      </c>
      <c r="E29" s="827"/>
      <c r="F29" s="772"/>
      <c r="G29" s="135">
        <v>1542</v>
      </c>
      <c r="H29" s="1018"/>
      <c r="I29" s="338">
        <f>+I95</f>
        <v>0</v>
      </c>
      <c r="J29" s="765"/>
    </row>
    <row r="30" spans="2:10">
      <c r="B30" s="999"/>
      <c r="C30" s="770"/>
      <c r="D30" s="770" t="s">
        <v>195</v>
      </c>
      <c r="E30" s="827"/>
      <c r="F30" s="772"/>
      <c r="G30" s="135">
        <v>1543</v>
      </c>
      <c r="H30" s="1016"/>
      <c r="I30" s="337">
        <v>0</v>
      </c>
      <c r="J30" s="765"/>
    </row>
    <row r="31" spans="2:10">
      <c r="B31" s="999"/>
      <c r="C31" s="770"/>
      <c r="D31" s="770" t="s">
        <v>196</v>
      </c>
      <c r="E31" s="827"/>
      <c r="F31" s="772"/>
      <c r="G31" s="135">
        <v>1544</v>
      </c>
      <c r="H31" s="1017"/>
      <c r="I31" s="337">
        <v>0</v>
      </c>
      <c r="J31" s="765"/>
    </row>
    <row r="32" spans="2:10">
      <c r="B32" s="999"/>
      <c r="C32" s="770"/>
      <c r="D32" s="770" t="s">
        <v>22</v>
      </c>
      <c r="E32" s="827"/>
      <c r="F32" s="454"/>
      <c r="G32" s="135">
        <v>1545</v>
      </c>
      <c r="H32" s="1017"/>
      <c r="I32" s="337">
        <v>0</v>
      </c>
      <c r="J32" s="765"/>
    </row>
    <row r="33" spans="2:10">
      <c r="B33" s="999"/>
      <c r="C33" s="707"/>
      <c r="D33" s="770" t="s">
        <v>107</v>
      </c>
      <c r="E33" s="827"/>
      <c r="F33" s="772"/>
      <c r="G33" s="135">
        <v>1547</v>
      </c>
      <c r="H33" s="1017"/>
      <c r="I33" s="337">
        <v>0</v>
      </c>
      <c r="J33" s="765"/>
    </row>
    <row r="34" spans="2:10">
      <c r="B34" s="999"/>
      <c r="C34" s="707"/>
      <c r="D34" s="770" t="s">
        <v>583</v>
      </c>
      <c r="E34" s="827"/>
      <c r="F34" s="772"/>
      <c r="G34" s="135">
        <v>1548</v>
      </c>
      <c r="H34" s="1017"/>
      <c r="I34" s="339">
        <f>SUM(I28:I33)</f>
        <v>0</v>
      </c>
      <c r="J34" s="765"/>
    </row>
    <row r="35" spans="2:10">
      <c r="B35" s="999"/>
      <c r="C35" s="707"/>
      <c r="D35" s="770" t="s">
        <v>473</v>
      </c>
      <c r="E35" s="827"/>
      <c r="F35" s="772"/>
      <c r="G35" s="135">
        <v>1549</v>
      </c>
      <c r="H35" s="1017"/>
      <c r="I35" s="337">
        <v>0</v>
      </c>
      <c r="J35" s="765"/>
    </row>
    <row r="36" spans="2:10">
      <c r="B36" s="999"/>
      <c r="C36" s="707"/>
      <c r="D36" s="770" t="s">
        <v>58</v>
      </c>
      <c r="E36" s="827"/>
      <c r="F36" s="772"/>
      <c r="G36" s="135">
        <v>1550</v>
      </c>
      <c r="H36" s="1017"/>
      <c r="I36" s="337">
        <v>0</v>
      </c>
      <c r="J36" s="765"/>
    </row>
    <row r="37" spans="2:10">
      <c r="B37" s="999"/>
      <c r="C37" s="707"/>
      <c r="D37" s="1014" t="s">
        <v>566</v>
      </c>
      <c r="E37" s="1014"/>
      <c r="F37" s="454"/>
      <c r="G37" s="135">
        <v>1551</v>
      </c>
      <c r="H37" s="1017"/>
      <c r="I37" s="337">
        <v>0</v>
      </c>
      <c r="J37" s="765"/>
    </row>
    <row r="38" spans="2:10">
      <c r="B38" s="999"/>
      <c r="C38" s="707"/>
      <c r="D38" s="1014" t="s">
        <v>566</v>
      </c>
      <c r="E38" s="1014"/>
      <c r="F38" s="454"/>
      <c r="G38" s="135">
        <v>1561</v>
      </c>
      <c r="H38" s="1017"/>
      <c r="I38" s="337">
        <v>0</v>
      </c>
      <c r="J38" s="765"/>
    </row>
    <row r="39" spans="2:10">
      <c r="B39" s="999"/>
      <c r="C39" s="707"/>
      <c r="D39" s="707"/>
      <c r="E39" s="707" t="s">
        <v>207</v>
      </c>
      <c r="F39" s="772" t="s">
        <v>239</v>
      </c>
      <c r="G39" s="135">
        <v>1565</v>
      </c>
      <c r="H39" s="1017"/>
      <c r="I39" s="339">
        <f>SUM(I34:I38)</f>
        <v>0</v>
      </c>
      <c r="J39" s="765"/>
    </row>
    <row r="40" spans="2:10">
      <c r="B40" s="999"/>
      <c r="C40" s="707"/>
      <c r="D40" s="707"/>
      <c r="E40" s="707"/>
      <c r="F40" s="772"/>
      <c r="G40" s="1025"/>
      <c r="H40" s="1019"/>
      <c r="I40" s="1026"/>
      <c r="J40" s="765"/>
    </row>
    <row r="41" spans="2:10">
      <c r="B41" s="999"/>
      <c r="C41" s="707"/>
      <c r="D41" s="707" t="s">
        <v>205</v>
      </c>
      <c r="E41" s="707"/>
      <c r="F41" s="772" t="s">
        <v>175</v>
      </c>
      <c r="G41" s="135">
        <v>1570</v>
      </c>
      <c r="H41" s="1016"/>
      <c r="I41" s="339">
        <f>I25-I39</f>
        <v>0</v>
      </c>
      <c r="J41" s="765"/>
    </row>
    <row r="42" spans="2:10">
      <c r="B42" s="999"/>
      <c r="C42" s="716" t="s">
        <v>588</v>
      </c>
      <c r="D42" s="707"/>
      <c r="E42" s="716"/>
      <c r="F42" s="772" t="s">
        <v>314</v>
      </c>
      <c r="G42" s="135">
        <v>1571</v>
      </c>
      <c r="H42" s="1016"/>
      <c r="I42" s="339">
        <f>'B4 - MNP - Federal Subsidy'!L54</f>
        <v>0</v>
      </c>
      <c r="J42" s="765"/>
    </row>
    <row r="43" spans="2:10">
      <c r="B43" s="999"/>
      <c r="C43" s="707"/>
      <c r="D43" s="707"/>
      <c r="E43" s="770"/>
      <c r="F43" s="772"/>
      <c r="G43" s="1020"/>
      <c r="H43" s="1020"/>
      <c r="I43" s="1027"/>
      <c r="J43" s="765"/>
    </row>
    <row r="44" spans="2:10" ht="13.8" thickBot="1">
      <c r="B44" s="999"/>
      <c r="C44" s="716" t="s">
        <v>321</v>
      </c>
      <c r="D44" s="707"/>
      <c r="E44" s="707"/>
      <c r="F44" s="772" t="s">
        <v>210</v>
      </c>
      <c r="G44" s="135">
        <v>1572</v>
      </c>
      <c r="H44" s="1016"/>
      <c r="I44" s="340">
        <f>+(I41+I42)</f>
        <v>0</v>
      </c>
      <c r="J44" s="765"/>
    </row>
    <row r="45" spans="2:10" ht="13.8" thickTop="1">
      <c r="B45" s="999"/>
      <c r="C45" s="716"/>
      <c r="D45" s="707"/>
      <c r="E45" s="707"/>
      <c r="F45" s="772"/>
      <c r="G45" s="1028"/>
      <c r="H45" s="1016"/>
      <c r="I45" s="1029"/>
      <c r="J45" s="765"/>
    </row>
    <row r="46" spans="2:10">
      <c r="B46" s="999"/>
      <c r="C46" s="1024" t="s">
        <v>213</v>
      </c>
      <c r="D46" s="707"/>
      <c r="E46" s="707"/>
      <c r="F46" s="772"/>
      <c r="G46" s="135">
        <v>1575</v>
      </c>
      <c r="H46" s="1016"/>
      <c r="I46" s="341">
        <v>0</v>
      </c>
      <c r="J46" s="765"/>
    </row>
    <row r="47" spans="2:10">
      <c r="B47" s="999"/>
      <c r="C47" s="1024" t="s">
        <v>211</v>
      </c>
      <c r="D47" s="707"/>
      <c r="E47" s="707"/>
      <c r="F47" s="772" t="s">
        <v>315</v>
      </c>
      <c r="G47" s="135">
        <v>1576</v>
      </c>
      <c r="H47" s="1016"/>
      <c r="I47" s="342">
        <f>+'B2- MNP - Non-Shelter'!E35</f>
        <v>0</v>
      </c>
      <c r="J47" s="765"/>
    </row>
    <row r="48" spans="2:10" ht="13.8" thickBot="1">
      <c r="B48" s="999"/>
      <c r="C48" s="1024" t="s">
        <v>212</v>
      </c>
      <c r="D48" s="707"/>
      <c r="E48" s="707"/>
      <c r="F48" s="772"/>
      <c r="G48" s="135">
        <v>1580</v>
      </c>
      <c r="H48" s="1016"/>
      <c r="I48" s="490">
        <f>+(I44+I46+I47)</f>
        <v>0</v>
      </c>
      <c r="J48" s="1021"/>
    </row>
    <row r="49" spans="2:16" ht="13.8" thickTop="1">
      <c r="B49" s="999"/>
      <c r="C49" s="785" t="str">
        <f>+Version</f>
        <v>version: RMD April 2021_MMAH Nov 2012</v>
      </c>
      <c r="D49" s="707"/>
      <c r="E49" s="707"/>
      <c r="F49" s="772"/>
      <c r="G49" s="853"/>
      <c r="H49" s="853"/>
      <c r="I49" s="853"/>
      <c r="J49" s="765"/>
      <c r="K49" s="1043"/>
      <c r="L49" s="1043"/>
      <c r="M49" s="1043"/>
      <c r="N49" s="1046"/>
      <c r="O49" s="1047"/>
      <c r="P49" s="730"/>
    </row>
    <row r="50" spans="2:16" ht="13.8" thickBot="1">
      <c r="B50" s="1003"/>
      <c r="C50" s="860"/>
      <c r="D50" s="860"/>
      <c r="E50" s="860"/>
      <c r="F50" s="1004"/>
      <c r="G50" s="1004"/>
      <c r="H50" s="1004"/>
      <c r="I50" s="1004"/>
      <c r="J50" s="765"/>
      <c r="K50" s="733"/>
      <c r="L50" s="733"/>
      <c r="M50" s="733"/>
      <c r="N50" s="733"/>
      <c r="O50" s="733"/>
      <c r="P50" s="660"/>
    </row>
    <row r="51" spans="2:16" ht="23.4" thickTop="1">
      <c r="B51" s="568"/>
      <c r="C51" s="576"/>
      <c r="D51" s="569"/>
      <c r="E51" s="569"/>
      <c r="F51" s="577"/>
      <c r="G51" s="389"/>
      <c r="H51" s="568"/>
      <c r="I51" s="387"/>
      <c r="J51" s="590"/>
      <c r="K51" s="527"/>
      <c r="L51" s="528"/>
      <c r="M51" s="528"/>
      <c r="N51" s="1044"/>
      <c r="P51" s="1048"/>
    </row>
    <row r="52" spans="2:16" ht="23.4" thickBot="1">
      <c r="B52" s="548"/>
      <c r="C52" s="548"/>
      <c r="D52" s="548"/>
      <c r="E52" s="548"/>
      <c r="F52" s="548"/>
      <c r="G52" s="242"/>
      <c r="H52" s="548"/>
      <c r="I52" s="242"/>
      <c r="J52" s="548"/>
      <c r="K52" s="527"/>
      <c r="L52" s="528"/>
      <c r="M52" s="528"/>
      <c r="N52" s="1045"/>
    </row>
    <row r="53" spans="2:16" ht="23.4" thickTop="1">
      <c r="B53" s="491"/>
      <c r="C53" s="492"/>
      <c r="D53" s="578"/>
      <c r="E53" s="579"/>
      <c r="F53" s="579"/>
      <c r="G53" s="493"/>
      <c r="H53" s="579"/>
      <c r="I53" s="46" t="s">
        <v>795</v>
      </c>
      <c r="J53" s="591"/>
    </row>
    <row r="54" spans="2:16" ht="22.8">
      <c r="B54" s="580"/>
      <c r="C54" s="581"/>
      <c r="D54" s="581"/>
      <c r="E54" s="581"/>
      <c r="F54" s="581"/>
      <c r="G54" s="21"/>
      <c r="H54" s="581"/>
      <c r="I54" s="44" t="s">
        <v>46</v>
      </c>
      <c r="J54" s="592"/>
    </row>
    <row r="55" spans="2:16">
      <c r="B55" s="582"/>
      <c r="C55" s="583"/>
      <c r="D55" s="584" t="s">
        <v>170</v>
      </c>
      <c r="E55" s="585">
        <f>+YearEnd</f>
        <v>0</v>
      </c>
      <c r="F55" s="583"/>
      <c r="G55" s="211"/>
      <c r="H55" s="594"/>
      <c r="I55" s="297" t="str">
        <f>I4</f>
        <v xml:space="preserve"> SECTION 95 NHA - MNP</v>
      </c>
      <c r="J55" s="592"/>
    </row>
    <row r="56" spans="2:16">
      <c r="B56" s="586"/>
      <c r="C56" s="587"/>
      <c r="D56" s="587"/>
      <c r="E56" s="587"/>
      <c r="F56" s="587"/>
      <c r="G56" s="72"/>
      <c r="H56" s="587"/>
      <c r="I56" s="72"/>
      <c r="J56" s="592"/>
    </row>
    <row r="57" spans="2:16" ht="16.2" thickBot="1">
      <c r="B57" s="125"/>
      <c r="C57" s="127" t="str">
        <f>+C6</f>
        <v>Statement of Operations - Section 95 NHA - MNP</v>
      </c>
      <c r="D57" s="127"/>
      <c r="E57" s="127"/>
      <c r="F57" s="127"/>
      <c r="G57" s="127"/>
      <c r="H57" s="127"/>
      <c r="I57" s="522" t="s">
        <v>462</v>
      </c>
      <c r="J57" s="131"/>
    </row>
    <row r="58" spans="2:16" ht="14.4" thickTop="1" thickBot="1">
      <c r="B58" s="537"/>
      <c r="C58" s="537"/>
      <c r="D58" s="537"/>
      <c r="E58" s="537"/>
      <c r="F58" s="537"/>
      <c r="G58" s="563"/>
      <c r="H58" s="563"/>
      <c r="I58" s="563"/>
      <c r="J58" s="502"/>
    </row>
    <row r="59" spans="2:16" ht="13.8" thickTop="1">
      <c r="B59" s="1030"/>
      <c r="C59" s="1031"/>
      <c r="D59" s="1032"/>
      <c r="E59" s="1032"/>
      <c r="F59" s="1032"/>
      <c r="G59" s="262"/>
      <c r="H59" s="262"/>
      <c r="I59" s="262"/>
      <c r="J59" s="1033"/>
    </row>
    <row r="60" spans="2:16">
      <c r="B60" s="1034"/>
      <c r="C60" s="262"/>
      <c r="D60" s="262"/>
      <c r="E60" s="262"/>
      <c r="F60" s="262"/>
      <c r="G60" s="262"/>
      <c r="H60" s="262"/>
      <c r="I60" s="262"/>
      <c r="J60" s="1035"/>
    </row>
    <row r="61" spans="2:16">
      <c r="B61" s="1036"/>
      <c r="C61" s="262"/>
      <c r="D61" s="262"/>
      <c r="E61" s="262"/>
      <c r="F61" s="262"/>
      <c r="G61" s="114"/>
      <c r="H61" s="1037"/>
      <c r="I61" s="358" t="s">
        <v>240</v>
      </c>
      <c r="J61" s="1035"/>
    </row>
    <row r="62" spans="2:16">
      <c r="B62" s="1034" t="s">
        <v>587</v>
      </c>
      <c r="C62" s="1036"/>
      <c r="D62" s="262"/>
      <c r="E62" s="262"/>
      <c r="F62" s="262"/>
      <c r="G62" s="262"/>
      <c r="H62" s="262"/>
      <c r="I62" s="262"/>
      <c r="J62" s="1035"/>
    </row>
    <row r="63" spans="2:16">
      <c r="B63" s="1036"/>
      <c r="C63" s="1038" t="s">
        <v>242</v>
      </c>
      <c r="D63" s="122"/>
      <c r="E63" s="262"/>
      <c r="F63" s="262"/>
      <c r="G63" s="262"/>
      <c r="H63" s="262"/>
      <c r="I63" s="262"/>
      <c r="J63" s="1035"/>
    </row>
    <row r="64" spans="2:16">
      <c r="B64" s="1036"/>
      <c r="C64" s="122" t="s">
        <v>250</v>
      </c>
      <c r="D64" s="114"/>
      <c r="E64" s="262"/>
      <c r="F64" s="262"/>
      <c r="G64" s="390" t="s">
        <v>386</v>
      </c>
      <c r="H64" s="262"/>
      <c r="I64" s="345">
        <v>0</v>
      </c>
      <c r="J64" s="1035"/>
    </row>
    <row r="65" spans="2:10">
      <c r="B65" s="1036"/>
      <c r="C65" s="122" t="s">
        <v>243</v>
      </c>
      <c r="D65" s="114"/>
      <c r="E65" s="262"/>
      <c r="F65" s="262"/>
      <c r="G65" s="390" t="s">
        <v>387</v>
      </c>
      <c r="H65" s="262"/>
      <c r="I65" s="345">
        <v>0</v>
      </c>
      <c r="J65" s="1035"/>
    </row>
    <row r="66" spans="2:10">
      <c r="B66" s="1036"/>
      <c r="C66" s="122" t="s">
        <v>244</v>
      </c>
      <c r="D66" s="114"/>
      <c r="E66" s="262"/>
      <c r="F66" s="262"/>
      <c r="G66" s="390" t="s">
        <v>388</v>
      </c>
      <c r="H66" s="262"/>
      <c r="I66" s="345">
        <v>0</v>
      </c>
      <c r="J66" s="1035"/>
    </row>
    <row r="67" spans="2:10">
      <c r="B67" s="1036"/>
      <c r="C67" s="122" t="s">
        <v>245</v>
      </c>
      <c r="D67" s="114"/>
      <c r="E67" s="262"/>
      <c r="F67" s="262"/>
      <c r="G67" s="390" t="s">
        <v>389</v>
      </c>
      <c r="H67" s="262"/>
      <c r="I67" s="345">
        <v>0</v>
      </c>
      <c r="J67" s="1035"/>
    </row>
    <row r="68" spans="2:10">
      <c r="B68" s="1036"/>
      <c r="C68" s="122" t="s">
        <v>254</v>
      </c>
      <c r="D68" s="114"/>
      <c r="E68" s="262"/>
      <c r="F68" s="262"/>
      <c r="G68" s="390" t="s">
        <v>390</v>
      </c>
      <c r="H68" s="262"/>
      <c r="I68" s="345">
        <v>0</v>
      </c>
      <c r="J68" s="1035"/>
    </row>
    <row r="69" spans="2:10">
      <c r="B69" s="1036"/>
      <c r="C69" s="122" t="s">
        <v>246</v>
      </c>
      <c r="D69" s="114"/>
      <c r="E69" s="262"/>
      <c r="F69" s="262"/>
      <c r="G69" s="390" t="s">
        <v>391</v>
      </c>
      <c r="H69" s="262"/>
      <c r="I69" s="345">
        <v>0</v>
      </c>
      <c r="J69" s="1035"/>
    </row>
    <row r="70" spans="2:10">
      <c r="B70" s="1036"/>
      <c r="C70" s="122" t="s">
        <v>247</v>
      </c>
      <c r="D70" s="114"/>
      <c r="E70" s="262"/>
      <c r="F70" s="262"/>
      <c r="G70" s="390" t="s">
        <v>392</v>
      </c>
      <c r="H70" s="262"/>
      <c r="I70" s="345">
        <v>0</v>
      </c>
      <c r="J70" s="1035"/>
    </row>
    <row r="71" spans="2:10">
      <c r="B71" s="1036"/>
      <c r="C71" s="122" t="s">
        <v>248</v>
      </c>
      <c r="D71" s="114"/>
      <c r="E71" s="262"/>
      <c r="F71" s="262"/>
      <c r="G71" s="390" t="s">
        <v>393</v>
      </c>
      <c r="H71" s="262"/>
      <c r="I71" s="345">
        <v>0</v>
      </c>
      <c r="J71" s="1035"/>
    </row>
    <row r="72" spans="2:10">
      <c r="B72" s="1036"/>
      <c r="C72" s="122" t="s">
        <v>249</v>
      </c>
      <c r="D72" s="114"/>
      <c r="E72" s="262"/>
      <c r="F72" s="262"/>
      <c r="G72" s="390" t="s">
        <v>394</v>
      </c>
      <c r="H72" s="262"/>
      <c r="I72" s="345">
        <v>0</v>
      </c>
      <c r="J72" s="1035"/>
    </row>
    <row r="73" spans="2:10">
      <c r="B73" s="1036"/>
      <c r="C73" s="122" t="s">
        <v>77</v>
      </c>
      <c r="D73" s="588"/>
      <c r="E73" s="1252"/>
      <c r="F73" s="1252"/>
      <c r="G73" s="390" t="s">
        <v>395</v>
      </c>
      <c r="H73" s="262"/>
      <c r="I73" s="345">
        <v>0</v>
      </c>
      <c r="J73" s="1035"/>
    </row>
    <row r="74" spans="2:10">
      <c r="B74" s="1036"/>
      <c r="C74" s="122" t="s">
        <v>77</v>
      </c>
      <c r="D74" s="589"/>
      <c r="E74" s="1253"/>
      <c r="F74" s="1253"/>
      <c r="G74" s="390" t="s">
        <v>396</v>
      </c>
      <c r="H74" s="262"/>
      <c r="I74" s="345">
        <v>0</v>
      </c>
      <c r="J74" s="1035"/>
    </row>
    <row r="75" spans="2:10">
      <c r="B75" s="1036"/>
      <c r="C75" s="122" t="s">
        <v>283</v>
      </c>
      <c r="D75" s="114"/>
      <c r="E75" s="262"/>
      <c r="F75" s="262"/>
      <c r="G75" s="390" t="s">
        <v>397</v>
      </c>
      <c r="H75" s="262"/>
      <c r="I75" s="315">
        <v>0</v>
      </c>
      <c r="J75" s="1035"/>
    </row>
    <row r="76" spans="2:10">
      <c r="B76" s="1036"/>
      <c r="C76" s="114" t="s">
        <v>430</v>
      </c>
      <c r="D76" s="114"/>
      <c r="E76" s="262"/>
      <c r="F76" s="262"/>
      <c r="G76" s="391" t="s">
        <v>399</v>
      </c>
      <c r="H76" s="1039"/>
      <c r="I76" s="316">
        <f>SUM(I64:I75)</f>
        <v>0</v>
      </c>
      <c r="J76" s="1035"/>
    </row>
    <row r="77" spans="2:10">
      <c r="B77" s="1036"/>
      <c r="C77" s="114"/>
      <c r="D77" s="114"/>
      <c r="E77" s="262"/>
      <c r="F77" s="262"/>
      <c r="G77" s="262"/>
      <c r="H77" s="262"/>
      <c r="I77" s="262"/>
      <c r="J77" s="1035"/>
    </row>
    <row r="78" spans="2:10">
      <c r="B78" s="1036"/>
      <c r="C78" s="114"/>
      <c r="D78" s="114"/>
      <c r="E78" s="262"/>
      <c r="F78" s="262"/>
      <c r="G78" s="262"/>
      <c r="H78" s="262"/>
      <c r="I78" s="262"/>
      <c r="J78" s="1035"/>
    </row>
    <row r="79" spans="2:10">
      <c r="B79" s="1036"/>
      <c r="C79" s="1038" t="s">
        <v>24</v>
      </c>
      <c r="D79" s="114"/>
      <c r="E79" s="262"/>
      <c r="F79" s="262"/>
      <c r="G79" s="262"/>
      <c r="H79" s="262"/>
      <c r="I79" s="262"/>
      <c r="J79" s="1035"/>
    </row>
    <row r="80" spans="2:10">
      <c r="B80" s="1036"/>
      <c r="C80" s="122" t="s">
        <v>251</v>
      </c>
      <c r="D80" s="114"/>
      <c r="E80" s="262"/>
      <c r="F80" s="262"/>
      <c r="G80" s="391" t="s">
        <v>398</v>
      </c>
      <c r="H80" s="262"/>
      <c r="I80" s="345">
        <v>0</v>
      </c>
      <c r="J80" s="1035"/>
    </row>
    <row r="81" spans="2:10">
      <c r="B81" s="1036"/>
      <c r="C81" s="122" t="s">
        <v>252</v>
      </c>
      <c r="D81" s="114"/>
      <c r="E81" s="262"/>
      <c r="F81" s="262"/>
      <c r="G81" s="391" t="s">
        <v>400</v>
      </c>
      <c r="H81" s="262"/>
      <c r="I81" s="345">
        <v>0</v>
      </c>
      <c r="J81" s="1035"/>
    </row>
    <row r="82" spans="2:10">
      <c r="B82" s="1036"/>
      <c r="C82" s="122" t="s">
        <v>253</v>
      </c>
      <c r="D82" s="114"/>
      <c r="E82" s="262"/>
      <c r="F82" s="262"/>
      <c r="G82" s="391" t="s">
        <v>401</v>
      </c>
      <c r="H82" s="262"/>
      <c r="I82" s="345">
        <v>0</v>
      </c>
      <c r="J82" s="1035"/>
    </row>
    <row r="83" spans="2:10">
      <c r="B83" s="1036"/>
      <c r="C83" s="122" t="s">
        <v>77</v>
      </c>
      <c r="D83" s="99"/>
      <c r="E83" s="1251"/>
      <c r="F83" s="1251"/>
      <c r="G83" s="391" t="s">
        <v>402</v>
      </c>
      <c r="H83" s="262"/>
      <c r="I83" s="345">
        <v>0</v>
      </c>
      <c r="J83" s="1035"/>
    </row>
    <row r="84" spans="2:10">
      <c r="B84" s="1036"/>
      <c r="C84" s="122" t="s">
        <v>77</v>
      </c>
      <c r="D84" s="99"/>
      <c r="E84" s="1250"/>
      <c r="F84" s="1250"/>
      <c r="G84" s="391" t="s">
        <v>403</v>
      </c>
      <c r="H84" s="262"/>
      <c r="I84" s="345">
        <v>0</v>
      </c>
      <c r="J84" s="1035"/>
    </row>
    <row r="85" spans="2:10">
      <c r="B85" s="1036"/>
      <c r="C85" s="122" t="s">
        <v>77</v>
      </c>
      <c r="D85" s="99"/>
      <c r="E85" s="1250"/>
      <c r="F85" s="1250"/>
      <c r="G85" s="391" t="s">
        <v>404</v>
      </c>
      <c r="H85" s="262"/>
      <c r="I85" s="346">
        <v>0</v>
      </c>
      <c r="J85" s="1035"/>
    </row>
    <row r="86" spans="2:10">
      <c r="B86" s="1036"/>
      <c r="C86" s="114" t="s">
        <v>431</v>
      </c>
      <c r="D86" s="114"/>
      <c r="E86" s="262"/>
      <c r="F86" s="262"/>
      <c r="G86" s="391" t="s">
        <v>405</v>
      </c>
      <c r="H86" s="262"/>
      <c r="I86" s="343">
        <f>SUM(I80:I85)</f>
        <v>0</v>
      </c>
      <c r="J86" s="1035"/>
    </row>
    <row r="87" spans="2:10">
      <c r="B87" s="1036"/>
      <c r="C87" s="114" t="s">
        <v>262</v>
      </c>
      <c r="D87" s="114"/>
      <c r="E87" s="262"/>
      <c r="F87" s="262"/>
      <c r="G87" s="391" t="s">
        <v>406</v>
      </c>
      <c r="H87" s="262"/>
      <c r="I87" s="318">
        <f>+I76+I86</f>
        <v>0</v>
      </c>
      <c r="J87" s="1035"/>
    </row>
    <row r="88" spans="2:10">
      <c r="B88" s="1036"/>
      <c r="C88" s="114"/>
      <c r="D88" s="114"/>
      <c r="E88" s="262"/>
      <c r="F88" s="262"/>
      <c r="G88" s="262"/>
      <c r="H88" s="262"/>
      <c r="I88" s="262"/>
      <c r="J88" s="1035"/>
    </row>
    <row r="89" spans="2:10">
      <c r="B89" s="1036"/>
      <c r="C89" s="114"/>
      <c r="D89" s="114"/>
      <c r="E89" s="262"/>
      <c r="F89" s="262"/>
      <c r="G89" s="262"/>
      <c r="H89" s="262"/>
      <c r="I89" s="262"/>
      <c r="J89" s="1035"/>
    </row>
    <row r="90" spans="2:10">
      <c r="B90" s="1034" t="s">
        <v>593</v>
      </c>
      <c r="C90" s="1038"/>
      <c r="D90" s="114"/>
      <c r="E90" s="262"/>
      <c r="F90" s="262"/>
      <c r="G90" s="262"/>
      <c r="H90" s="262"/>
      <c r="I90" s="262"/>
      <c r="J90" s="1035"/>
    </row>
    <row r="91" spans="2:10">
      <c r="B91" s="1036"/>
      <c r="C91" s="122" t="s">
        <v>255</v>
      </c>
      <c r="D91" s="114"/>
      <c r="E91" s="262"/>
      <c r="F91" s="262"/>
      <c r="G91" s="392" t="s">
        <v>407</v>
      </c>
      <c r="H91" s="262"/>
      <c r="I91" s="345">
        <v>0</v>
      </c>
      <c r="J91" s="1035"/>
    </row>
    <row r="92" spans="2:10">
      <c r="B92" s="1036"/>
      <c r="C92" s="122" t="s">
        <v>256</v>
      </c>
      <c r="D92" s="114"/>
      <c r="E92" s="262"/>
      <c r="F92" s="262"/>
      <c r="G92" s="392" t="s">
        <v>408</v>
      </c>
      <c r="H92" s="262"/>
      <c r="I92" s="345">
        <v>0</v>
      </c>
      <c r="J92" s="1035"/>
    </row>
    <row r="93" spans="2:10">
      <c r="B93" s="1036"/>
      <c r="C93" s="122" t="s">
        <v>259</v>
      </c>
      <c r="D93" s="790"/>
      <c r="E93" s="262"/>
      <c r="F93" s="262"/>
      <c r="G93" s="392" t="s">
        <v>409</v>
      </c>
      <c r="H93" s="262"/>
      <c r="I93" s="345">
        <v>0</v>
      </c>
      <c r="J93" s="1035"/>
    </row>
    <row r="94" spans="2:10">
      <c r="B94" s="1036"/>
      <c r="C94" s="122" t="s">
        <v>77</v>
      </c>
      <c r="D94" s="99"/>
      <c r="E94" s="1251"/>
      <c r="F94" s="1251"/>
      <c r="G94" s="392" t="s">
        <v>410</v>
      </c>
      <c r="H94" s="262"/>
      <c r="I94" s="345">
        <v>0</v>
      </c>
      <c r="J94" s="1035"/>
    </row>
    <row r="95" spans="2:10">
      <c r="B95" s="1036"/>
      <c r="C95" s="114" t="s">
        <v>263</v>
      </c>
      <c r="D95" s="790"/>
      <c r="E95" s="262"/>
      <c r="F95" s="262"/>
      <c r="G95" s="393" t="s">
        <v>411</v>
      </c>
      <c r="H95" s="262"/>
      <c r="I95" s="344">
        <f>SUM(I91:I94)</f>
        <v>0</v>
      </c>
      <c r="J95" s="1035"/>
    </row>
    <row r="96" spans="2:10">
      <c r="B96" s="1036"/>
      <c r="C96" s="262"/>
      <c r="D96" s="262"/>
      <c r="E96" s="262"/>
      <c r="F96" s="262"/>
      <c r="G96" s="262"/>
      <c r="H96" s="262"/>
      <c r="I96" s="262"/>
      <c r="J96" s="1035"/>
    </row>
    <row r="97" spans="2:10">
      <c r="B97" s="1036"/>
      <c r="C97" s="262"/>
      <c r="D97" s="262"/>
      <c r="E97" s="262"/>
      <c r="F97" s="262"/>
      <c r="G97" s="262"/>
      <c r="H97" s="262"/>
      <c r="I97" s="262"/>
      <c r="J97" s="1035"/>
    </row>
    <row r="98" spans="2:10">
      <c r="B98" s="1036"/>
      <c r="C98" s="262"/>
      <c r="D98" s="262"/>
      <c r="E98" s="262"/>
      <c r="F98" s="262"/>
      <c r="G98" s="262"/>
      <c r="H98" s="262"/>
      <c r="I98" s="262"/>
      <c r="J98" s="1035"/>
    </row>
    <row r="99" spans="2:10" ht="13.8" thickBot="1">
      <c r="B99" s="1040"/>
      <c r="C99" s="1249" t="str">
        <f>+C49</f>
        <v>version: RMD April 2021_MMAH Nov 2012</v>
      </c>
      <c r="D99" s="1249"/>
      <c r="E99" s="1249"/>
      <c r="F99" s="1249"/>
      <c r="G99" s="1249"/>
      <c r="H99" s="1249"/>
      <c r="I99" s="1041"/>
      <c r="J99" s="1042"/>
    </row>
    <row r="100" spans="2:10" ht="13.8" thickTop="1">
      <c r="B100" s="537"/>
      <c r="C100" s="593"/>
      <c r="D100" s="537"/>
      <c r="E100" s="537"/>
      <c r="F100" s="537"/>
      <c r="G100" s="537"/>
      <c r="H100" s="537"/>
      <c r="I100" s="537"/>
      <c r="J100" s="537"/>
    </row>
  </sheetData>
  <sheetProtection selectLockedCells="1"/>
  <mergeCells count="7">
    <mergeCell ref="C99:H99"/>
    <mergeCell ref="E85:F85"/>
    <mergeCell ref="E94:F94"/>
    <mergeCell ref="E73:F73"/>
    <mergeCell ref="E74:F74"/>
    <mergeCell ref="E83:F83"/>
    <mergeCell ref="E84:F84"/>
  </mergeCells>
  <phoneticPr fontId="1" type="noConversion"/>
  <pageMargins left="0.86" right="0.5" top="0.75" bottom="0.5" header="0.5" footer="0.25"/>
  <pageSetup scale="83" fitToHeight="2" orientation="portrait" r:id="rId1"/>
  <headerFooter alignWithMargins="0"/>
  <rowBreaks count="1" manualBreakCount="1">
    <brk id="51"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pageSetUpPr fitToPage="1"/>
  </sheetPr>
  <dimension ref="A1:G38"/>
  <sheetViews>
    <sheetView showZeros="0" zoomScaleNormal="100" zoomScaleSheetLayoutView="100" workbookViewId="0">
      <selection activeCell="I17" sqref="I17"/>
    </sheetView>
  </sheetViews>
  <sheetFormatPr defaultColWidth="9.109375" defaultRowHeight="13.2"/>
  <cols>
    <col min="1" max="1" width="15.6640625" style="661" customWidth="1"/>
    <col min="2" max="2" width="18" style="661" customWidth="1"/>
    <col min="3" max="3" width="25.44140625" style="661" customWidth="1"/>
    <col min="4" max="4" width="5.6640625" style="661" customWidth="1"/>
    <col min="5" max="5" width="14.5546875" style="661" customWidth="1"/>
    <col min="6" max="6" width="12" style="661" customWidth="1"/>
    <col min="7" max="7" width="2.6640625" style="661" customWidth="1"/>
    <col min="8" max="16384" width="9.109375" style="661"/>
  </cols>
  <sheetData>
    <row r="1" spans="1:7" ht="13.8" thickBot="1">
      <c r="A1" s="101"/>
      <c r="B1" s="101"/>
      <c r="C1" s="101"/>
      <c r="D1" s="101"/>
      <c r="E1" s="101"/>
      <c r="F1" s="101"/>
      <c r="G1" s="101"/>
    </row>
    <row r="2" spans="1:7" ht="23.4" thickTop="1">
      <c r="A2" s="355"/>
      <c r="B2" s="356"/>
      <c r="C2" s="356"/>
      <c r="D2" s="356"/>
      <c r="E2" s="356"/>
      <c r="F2" s="46" t="s">
        <v>795</v>
      </c>
      <c r="G2" s="357"/>
    </row>
    <row r="3" spans="1:7" ht="22.8">
      <c r="A3" s="182"/>
      <c r="B3" s="183"/>
      <c r="C3" s="183"/>
      <c r="D3" s="183"/>
      <c r="E3" s="183"/>
      <c r="F3" s="186" t="s">
        <v>46</v>
      </c>
      <c r="G3" s="347"/>
    </row>
    <row r="4" spans="1:7" ht="15.6">
      <c r="A4" s="348" t="s">
        <v>170</v>
      </c>
      <c r="B4" s="305">
        <f>+YearEnd</f>
        <v>0</v>
      </c>
      <c r="C4"/>
      <c r="D4" s="349"/>
      <c r="E4" s="350"/>
      <c r="F4" s="281" t="str">
        <f>'B3 - MNP -Federal Unit Activity'!$AD$4</f>
        <v xml:space="preserve"> SECTION 95 NHA - MNP</v>
      </c>
      <c r="G4" s="352"/>
    </row>
    <row r="5" spans="1:7" ht="17.399999999999999">
      <c r="A5" s="353"/>
      <c r="B5" s="276"/>
      <c r="C5" s="276"/>
      <c r="D5" s="276"/>
      <c r="E5" s="276"/>
      <c r="F5" s="189"/>
      <c r="G5" s="354"/>
    </row>
    <row r="6" spans="1:7" ht="16.2" thickBot="1">
      <c r="A6" s="521" t="s">
        <v>592</v>
      </c>
      <c r="B6" s="127"/>
      <c r="C6" s="127"/>
      <c r="D6" s="127"/>
      <c r="E6" s="127"/>
      <c r="F6" s="156" t="s">
        <v>322</v>
      </c>
      <c r="G6" s="131"/>
    </row>
    <row r="7" spans="1:7" ht="14.4" thickTop="1" thickBot="1">
      <c r="A7" s="188"/>
      <c r="B7" s="188"/>
      <c r="C7" s="188"/>
      <c r="D7" s="188"/>
      <c r="E7" s="188"/>
      <c r="F7" s="188"/>
      <c r="G7" s="188"/>
    </row>
    <row r="8" spans="1:7" ht="13.8" thickTop="1">
      <c r="A8" s="1051"/>
      <c r="B8" s="767"/>
      <c r="C8" s="767"/>
      <c r="D8" s="767"/>
      <c r="E8" s="767"/>
      <c r="F8" s="767"/>
      <c r="G8" s="780"/>
    </row>
    <row r="9" spans="1:7">
      <c r="A9" s="769"/>
      <c r="B9" s="707"/>
      <c r="C9" s="707"/>
      <c r="D9" s="707"/>
      <c r="E9" s="1052"/>
      <c r="F9" s="770"/>
      <c r="G9" s="765"/>
    </row>
    <row r="10" spans="1:7">
      <c r="A10" s="769"/>
      <c r="B10" s="707"/>
      <c r="C10" s="1053" t="s">
        <v>289</v>
      </c>
      <c r="D10" s="707"/>
      <c r="E10" s="494" t="s">
        <v>240</v>
      </c>
      <c r="F10" s="1060"/>
      <c r="G10" s="765"/>
    </row>
    <row r="11" spans="1:7">
      <c r="A11" s="1054" t="s">
        <v>290</v>
      </c>
      <c r="B11" s="1055"/>
      <c r="C11" s="1056"/>
      <c r="D11" s="835"/>
      <c r="E11" s="1058"/>
      <c r="F11" s="770"/>
      <c r="G11" s="765"/>
    </row>
    <row r="12" spans="1:7">
      <c r="A12" s="1054" t="s">
        <v>291</v>
      </c>
      <c r="B12" s="1055"/>
      <c r="C12" s="1056"/>
      <c r="D12" s="835"/>
      <c r="E12" s="1059"/>
      <c r="F12" s="770"/>
      <c r="G12" s="765"/>
    </row>
    <row r="13" spans="1:7">
      <c r="A13" s="1054" t="s">
        <v>30</v>
      </c>
      <c r="B13" s="1055"/>
      <c r="C13" s="1056"/>
      <c r="D13" s="132">
        <v>1610</v>
      </c>
      <c r="E13" s="495">
        <v>0</v>
      </c>
      <c r="F13" s="1060"/>
      <c r="G13" s="765"/>
    </row>
    <row r="14" spans="1:7">
      <c r="A14" s="1054" t="s">
        <v>72</v>
      </c>
      <c r="B14" s="1055"/>
      <c r="C14" s="1056"/>
      <c r="D14" s="132">
        <v>1611</v>
      </c>
      <c r="E14" s="619">
        <v>0</v>
      </c>
      <c r="F14" s="1060"/>
      <c r="G14" s="765"/>
    </row>
    <row r="15" spans="1:7">
      <c r="A15" s="1057" t="s">
        <v>323</v>
      </c>
      <c r="B15" s="1055"/>
      <c r="C15" s="1056"/>
      <c r="D15" s="132">
        <v>1612</v>
      </c>
      <c r="E15" s="620">
        <v>0</v>
      </c>
      <c r="F15" s="1060"/>
      <c r="G15" s="765"/>
    </row>
    <row r="16" spans="1:7">
      <c r="A16" s="1063" t="s">
        <v>77</v>
      </c>
      <c r="B16" s="1256"/>
      <c r="C16" s="1256"/>
      <c r="D16" s="132">
        <v>1613</v>
      </c>
      <c r="E16" s="496">
        <v>0</v>
      </c>
      <c r="F16" s="1060"/>
      <c r="G16" s="765"/>
    </row>
    <row r="17" spans="1:7">
      <c r="A17" s="1063" t="s">
        <v>77</v>
      </c>
      <c r="B17" s="1257"/>
      <c r="C17" s="1257"/>
      <c r="D17" s="132">
        <v>1614</v>
      </c>
      <c r="E17" s="495">
        <v>0</v>
      </c>
      <c r="F17" s="1060"/>
      <c r="G17" s="765"/>
    </row>
    <row r="18" spans="1:7">
      <c r="A18" s="1063" t="s">
        <v>77</v>
      </c>
      <c r="B18" s="1257"/>
      <c r="C18" s="1257"/>
      <c r="D18" s="239">
        <v>1615</v>
      </c>
      <c r="E18" s="496">
        <v>0</v>
      </c>
      <c r="F18" s="1060"/>
      <c r="G18" s="765"/>
    </row>
    <row r="19" spans="1:7">
      <c r="A19" s="1063" t="s">
        <v>77</v>
      </c>
      <c r="B19" s="1257"/>
      <c r="C19" s="1257"/>
      <c r="D19" s="132">
        <v>1616</v>
      </c>
      <c r="E19" s="496">
        <v>0</v>
      </c>
      <c r="F19" s="1060"/>
      <c r="G19" s="765"/>
    </row>
    <row r="20" spans="1:7">
      <c r="A20" s="1063" t="s">
        <v>77</v>
      </c>
      <c r="B20" s="1254"/>
      <c r="C20" s="1254"/>
      <c r="D20" s="135">
        <v>1617</v>
      </c>
      <c r="E20" s="496">
        <v>0</v>
      </c>
      <c r="F20" s="1060"/>
      <c r="G20" s="765"/>
    </row>
    <row r="21" spans="1:7">
      <c r="A21" s="1063" t="s">
        <v>77</v>
      </c>
      <c r="B21" s="1254"/>
      <c r="C21" s="1254"/>
      <c r="D21" s="135">
        <v>1618</v>
      </c>
      <c r="E21" s="496">
        <v>0</v>
      </c>
      <c r="F21" s="1060"/>
      <c r="G21" s="765"/>
    </row>
    <row r="22" spans="1:7">
      <c r="A22" s="1063" t="s">
        <v>293</v>
      </c>
      <c r="B22" s="1065"/>
      <c r="C22" s="994"/>
      <c r="D22" s="135">
        <v>1619</v>
      </c>
      <c r="E22" s="497">
        <f>SUM(E13:E21)</f>
        <v>0</v>
      </c>
      <c r="F22" s="1060"/>
      <c r="G22" s="765"/>
    </row>
    <row r="23" spans="1:7">
      <c r="A23" s="1054"/>
      <c r="B23" s="770"/>
      <c r="C23" s="770"/>
      <c r="D23" s="770"/>
      <c r="E23" s="1067"/>
      <c r="F23" s="770"/>
      <c r="G23" s="765"/>
    </row>
    <row r="24" spans="1:7">
      <c r="A24" s="769" t="s">
        <v>292</v>
      </c>
      <c r="B24" s="770"/>
      <c r="C24" s="770"/>
      <c r="D24" s="770"/>
      <c r="E24" s="1067"/>
      <c r="F24" s="770"/>
      <c r="G24" s="765"/>
    </row>
    <row r="25" spans="1:7">
      <c r="A25" s="1057" t="s">
        <v>250</v>
      </c>
      <c r="B25" s="770"/>
      <c r="C25" s="1066"/>
      <c r="D25" s="132">
        <v>1620</v>
      </c>
      <c r="E25" s="498">
        <v>0</v>
      </c>
      <c r="F25" s="1060"/>
      <c r="G25" s="765"/>
    </row>
    <row r="26" spans="1:7">
      <c r="A26" s="1057" t="s">
        <v>33</v>
      </c>
      <c r="B26" s="770"/>
      <c r="C26" s="770"/>
      <c r="D26" s="132">
        <v>1621</v>
      </c>
      <c r="E26" s="498">
        <v>0</v>
      </c>
      <c r="F26" s="1060"/>
      <c r="G26" s="765"/>
    </row>
    <row r="27" spans="1:7">
      <c r="A27" s="1057" t="s">
        <v>23</v>
      </c>
      <c r="B27" s="770"/>
      <c r="C27" s="770"/>
      <c r="D27" s="132">
        <v>1622</v>
      </c>
      <c r="E27" s="499">
        <v>0</v>
      </c>
      <c r="F27" s="1060"/>
      <c r="G27" s="765"/>
    </row>
    <row r="28" spans="1:7">
      <c r="A28" s="1057" t="s">
        <v>24</v>
      </c>
      <c r="B28" s="770"/>
      <c r="C28" s="770"/>
      <c r="D28" s="132">
        <v>1623</v>
      </c>
      <c r="E28" s="499">
        <v>0</v>
      </c>
      <c r="F28" s="1060"/>
      <c r="G28" s="765"/>
    </row>
    <row r="29" spans="1:7">
      <c r="A29" s="1057" t="s">
        <v>77</v>
      </c>
      <c r="B29" s="1255"/>
      <c r="C29" s="1255"/>
      <c r="D29" s="132">
        <v>1624</v>
      </c>
      <c r="E29" s="499">
        <v>0</v>
      </c>
      <c r="F29" s="1060"/>
      <c r="G29" s="765"/>
    </row>
    <row r="30" spans="1:7">
      <c r="A30" s="1057" t="s">
        <v>736</v>
      </c>
      <c r="B30" s="770"/>
      <c r="C30" s="770"/>
      <c r="D30" s="239">
        <v>1625</v>
      </c>
      <c r="E30" s="500">
        <f>SUM(E25:E29)</f>
        <v>0</v>
      </c>
      <c r="F30" s="1060"/>
      <c r="G30" s="765"/>
    </row>
    <row r="31" spans="1:7">
      <c r="A31" s="1054" t="s">
        <v>51</v>
      </c>
      <c r="B31" s="1023"/>
      <c r="C31" s="770"/>
      <c r="D31" s="132">
        <v>1626</v>
      </c>
      <c r="E31" s="499">
        <v>0</v>
      </c>
      <c r="F31" s="1060"/>
      <c r="G31" s="765"/>
    </row>
    <row r="32" spans="1:7">
      <c r="A32" s="1054" t="s">
        <v>58</v>
      </c>
      <c r="B32" s="1023"/>
      <c r="C32" s="770"/>
      <c r="D32" s="132">
        <v>1627</v>
      </c>
      <c r="E32" s="499">
        <v>0</v>
      </c>
      <c r="F32" s="1060"/>
      <c r="G32" s="765"/>
    </row>
    <row r="33" spans="1:7">
      <c r="A33" s="1054" t="s">
        <v>590</v>
      </c>
      <c r="B33" s="707"/>
      <c r="C33" s="707"/>
      <c r="D33" s="238">
        <v>1628</v>
      </c>
      <c r="E33" s="501">
        <f>SUM(E30:E32)</f>
        <v>0</v>
      </c>
      <c r="F33" s="1060"/>
      <c r="G33" s="765"/>
    </row>
    <row r="34" spans="1:7">
      <c r="A34" s="1054"/>
      <c r="B34" s="707"/>
      <c r="C34" s="707"/>
      <c r="D34" s="707"/>
      <c r="E34" s="1068"/>
      <c r="F34" s="770"/>
      <c r="G34" s="765"/>
    </row>
    <row r="35" spans="1:7">
      <c r="A35" s="1054" t="s">
        <v>324</v>
      </c>
      <c r="B35" s="707"/>
      <c r="C35" s="707"/>
      <c r="D35" s="524">
        <v>1629</v>
      </c>
      <c r="E35" s="530">
        <f>E22-E33</f>
        <v>0</v>
      </c>
      <c r="F35" s="770"/>
      <c r="G35" s="765"/>
    </row>
    <row r="36" spans="1:7" ht="13.8" thickBot="1">
      <c r="A36" s="1064" t="str">
        <f>+Version</f>
        <v>version: RMD April 2021_MMAH Nov 2012</v>
      </c>
      <c r="B36" s="1061"/>
      <c r="C36" s="1061"/>
      <c r="D36" s="1061"/>
      <c r="E36" s="1061"/>
      <c r="F36" s="1061"/>
      <c r="G36" s="1062"/>
    </row>
    <row r="37" spans="1:7">
      <c r="A37" s="1049"/>
    </row>
    <row r="38" spans="1:7">
      <c r="A38" s="1050"/>
    </row>
  </sheetData>
  <sheetProtection selectLockedCells="1"/>
  <mergeCells count="7">
    <mergeCell ref="B20:C20"/>
    <mergeCell ref="B21:C21"/>
    <mergeCell ref="B29:C29"/>
    <mergeCell ref="B16:C16"/>
    <mergeCell ref="B17:C17"/>
    <mergeCell ref="B18:C18"/>
    <mergeCell ref="B19:C19"/>
  </mergeCells>
  <phoneticPr fontId="37" type="noConversion"/>
  <pageMargins left="0.86" right="0.5" top="0.75" bottom="0.5" header="0.5" footer="0.25"/>
  <pageSetup scale="98" orientation="portrait" verticalDpi="90" r:id="rId1"/>
  <headerFooter alignWithMargins="0"/>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A1:AX50"/>
  <sheetViews>
    <sheetView showZeros="0" zoomScaleNormal="100" zoomScaleSheetLayoutView="100" workbookViewId="0">
      <selection activeCell="AF10" sqref="AF10"/>
    </sheetView>
  </sheetViews>
  <sheetFormatPr defaultColWidth="9.109375" defaultRowHeight="13.2"/>
  <cols>
    <col min="1" max="1" width="2.6640625" style="661" customWidth="1"/>
    <col min="2" max="2" width="1.33203125" style="661" customWidth="1"/>
    <col min="3" max="3" width="20.6640625" style="661" customWidth="1"/>
    <col min="4" max="27" width="6.6640625" style="661" customWidth="1"/>
    <col min="28" max="28" width="7" style="661" customWidth="1"/>
    <col min="29" max="29" width="8" style="661" customWidth="1"/>
    <col min="30" max="30" width="9.44140625" style="661" customWidth="1"/>
    <col min="31" max="16384" width="9.109375" style="661"/>
  </cols>
  <sheetData>
    <row r="1" spans="1:50" ht="14.4" thickBot="1">
      <c r="A1" s="366"/>
      <c r="B1" s="471" t="s">
        <v>237</v>
      </c>
      <c r="C1" s="471"/>
      <c r="D1" s="471"/>
      <c r="E1" s="471"/>
      <c r="F1" s="471"/>
      <c r="G1" s="366"/>
      <c r="H1" s="366"/>
      <c r="I1" s="366"/>
      <c r="J1" s="366"/>
      <c r="K1" s="366"/>
      <c r="L1" s="366"/>
      <c r="M1" s="366"/>
      <c r="N1" s="366"/>
      <c r="O1" s="366"/>
      <c r="P1" s="366"/>
      <c r="Q1" s="366"/>
      <c r="R1" s="366"/>
      <c r="S1" s="366"/>
      <c r="T1" s="366"/>
      <c r="U1" s="366"/>
      <c r="V1" s="366"/>
      <c r="W1" s="366"/>
      <c r="X1" s="366"/>
      <c r="Y1" s="366"/>
      <c r="Z1" s="366"/>
      <c r="AA1" s="366"/>
      <c r="AB1" s="366"/>
      <c r="AC1" s="366"/>
      <c r="AD1" s="366"/>
      <c r="AE1" s="1102"/>
      <c r="AF1" s="1102"/>
      <c r="AG1" s="1102"/>
      <c r="AH1" s="1102"/>
      <c r="AI1" s="1102"/>
      <c r="AJ1" s="1102"/>
      <c r="AK1" s="1102"/>
      <c r="AL1" s="1102"/>
      <c r="AM1" s="1102"/>
      <c r="AN1" s="1102"/>
      <c r="AO1" s="1102"/>
      <c r="AP1" s="1102"/>
      <c r="AQ1" s="1102"/>
      <c r="AR1" s="1102"/>
      <c r="AS1" s="1102"/>
      <c r="AT1" s="1102"/>
      <c r="AU1" s="1102"/>
      <c r="AV1" s="1102"/>
      <c r="AW1" s="1102"/>
      <c r="AX1" s="1102"/>
    </row>
    <row r="2" spans="1:50" ht="23.4" thickTop="1">
      <c r="A2" s="284"/>
      <c r="B2" s="285"/>
      <c r="C2" s="285"/>
      <c r="D2" s="285"/>
      <c r="E2" s="285"/>
      <c r="F2" s="285"/>
      <c r="G2" s="285"/>
      <c r="H2" s="285"/>
      <c r="I2" s="285"/>
      <c r="J2" s="285"/>
      <c r="K2" s="285"/>
      <c r="L2" s="285"/>
      <c r="M2" s="285"/>
      <c r="N2" s="285"/>
      <c r="O2" s="285"/>
      <c r="P2" s="285"/>
      <c r="Q2" s="285"/>
      <c r="R2" s="285"/>
      <c r="S2" s="285"/>
      <c r="T2" s="285"/>
      <c r="U2" s="285"/>
      <c r="V2" s="285"/>
      <c r="W2" s="285"/>
      <c r="X2" s="285"/>
      <c r="Y2" s="365"/>
      <c r="Z2" s="365"/>
      <c r="AA2" s="365"/>
      <c r="AB2" s="365"/>
      <c r="AC2" s="365"/>
      <c r="AD2" s="46" t="s">
        <v>795</v>
      </c>
      <c r="AE2" s="1102"/>
      <c r="AF2" s="1102"/>
      <c r="AG2" s="1102"/>
      <c r="AH2" s="1102"/>
      <c r="AI2" s="1102"/>
      <c r="AJ2" s="1102"/>
      <c r="AK2" s="1102"/>
      <c r="AL2" s="1102"/>
      <c r="AM2" s="1102"/>
      <c r="AN2" s="1102"/>
      <c r="AO2" s="1102"/>
      <c r="AP2" s="1102"/>
      <c r="AQ2" s="1102"/>
      <c r="AR2" s="1102"/>
      <c r="AS2" s="1102"/>
      <c r="AT2" s="1102"/>
      <c r="AU2" s="1102"/>
      <c r="AV2" s="1102"/>
      <c r="AW2" s="1102"/>
      <c r="AX2" s="1102"/>
    </row>
    <row r="3" spans="1:50" ht="22.8">
      <c r="A3" s="286" t="s">
        <v>237</v>
      </c>
      <c r="B3" s="169"/>
      <c r="C3" s="169"/>
      <c r="D3" s="169"/>
      <c r="E3" s="169"/>
      <c r="F3" s="300"/>
      <c r="G3" s="169"/>
      <c r="H3" s="282"/>
      <c r="I3" s="282"/>
      <c r="J3" s="169"/>
      <c r="K3" s="169"/>
      <c r="L3" s="283"/>
      <c r="M3" s="283"/>
      <c r="N3" s="169"/>
      <c r="O3" s="169"/>
      <c r="P3" s="169"/>
      <c r="Q3" s="169"/>
      <c r="R3" s="169"/>
      <c r="S3" s="169"/>
      <c r="T3" s="169"/>
      <c r="U3" s="169"/>
      <c r="V3" s="169"/>
      <c r="W3" s="169"/>
      <c r="X3" s="169"/>
      <c r="Y3" s="290"/>
      <c r="Z3" s="290"/>
      <c r="AA3" s="290"/>
      <c r="AB3" s="290"/>
      <c r="AC3" s="290"/>
      <c r="AD3" s="291" t="s">
        <v>46</v>
      </c>
      <c r="AE3" s="1102"/>
      <c r="AF3" s="1102"/>
      <c r="AG3" s="1102"/>
      <c r="AH3" s="1102"/>
      <c r="AI3" s="1102"/>
      <c r="AJ3" s="1102"/>
      <c r="AK3" s="1102"/>
      <c r="AL3" s="1102"/>
      <c r="AM3" s="1102"/>
      <c r="AN3" s="1102"/>
      <c r="AO3" s="1102"/>
      <c r="AP3" s="1102"/>
      <c r="AQ3" s="1102"/>
      <c r="AR3" s="1102"/>
      <c r="AS3" s="1102"/>
      <c r="AT3" s="1102"/>
      <c r="AU3" s="1102"/>
      <c r="AV3" s="1102"/>
      <c r="AW3" s="1102"/>
      <c r="AX3" s="1102"/>
    </row>
    <row r="4" spans="1:50" ht="22.8">
      <c r="A4" s="287"/>
      <c r="B4" s="169"/>
      <c r="C4" s="169"/>
      <c r="D4" s="169"/>
      <c r="E4" s="169"/>
      <c r="F4" s="169"/>
      <c r="G4" s="169"/>
      <c r="H4" s="169"/>
      <c r="I4" s="169"/>
      <c r="J4" s="169"/>
      <c r="K4" s="169"/>
      <c r="L4" s="169"/>
      <c r="M4" s="169"/>
      <c r="N4" s="169"/>
      <c r="O4" s="169"/>
      <c r="P4" s="169"/>
      <c r="Q4" s="169"/>
      <c r="R4" s="169"/>
      <c r="S4" s="169"/>
      <c r="T4" s="169"/>
      <c r="U4" s="169"/>
      <c r="V4" s="169"/>
      <c r="W4" s="169"/>
      <c r="X4" s="169"/>
      <c r="Y4" s="290"/>
      <c r="Z4" s="290"/>
      <c r="AA4" s="290"/>
      <c r="AB4" s="290"/>
      <c r="AC4" s="290"/>
      <c r="AD4" s="1096" t="s">
        <v>591</v>
      </c>
      <c r="AE4" s="1103"/>
      <c r="AF4" s="1102"/>
      <c r="AG4" s="1102"/>
      <c r="AH4" s="1102"/>
      <c r="AI4" s="1102"/>
      <c r="AJ4" s="1102"/>
      <c r="AK4" s="1102"/>
      <c r="AL4" s="1102"/>
      <c r="AM4" s="1102"/>
      <c r="AN4" s="1102"/>
      <c r="AO4" s="1102"/>
      <c r="AP4" s="1102"/>
      <c r="AQ4" s="1102"/>
      <c r="AR4" s="1102"/>
      <c r="AS4" s="1102"/>
      <c r="AT4" s="1102"/>
      <c r="AU4" s="1102"/>
      <c r="AV4" s="1102"/>
      <c r="AW4" s="1102"/>
      <c r="AX4" s="1102"/>
    </row>
    <row r="5" spans="1:50" ht="23.4" thickBot="1">
      <c r="A5" s="287"/>
      <c r="B5" s="169"/>
      <c r="C5" s="308">
        <f>+YearEnd</f>
        <v>0</v>
      </c>
      <c r="D5" s="169"/>
      <c r="E5" s="169"/>
      <c r="F5" s="169"/>
      <c r="G5" s="169"/>
      <c r="H5" s="169"/>
      <c r="I5" s="169"/>
      <c r="J5" s="169"/>
      <c r="K5" s="169"/>
      <c r="L5" s="169"/>
      <c r="M5" s="169"/>
      <c r="N5" s="169"/>
      <c r="O5" s="169"/>
      <c r="P5" s="169"/>
      <c r="Q5" s="169"/>
      <c r="R5" s="169"/>
      <c r="S5" s="169"/>
      <c r="T5" s="169"/>
      <c r="U5" s="169"/>
      <c r="V5" s="169"/>
      <c r="W5" s="169"/>
      <c r="X5" s="169"/>
      <c r="Y5" s="290"/>
      <c r="Z5" s="290"/>
      <c r="AA5" s="290"/>
      <c r="AB5" s="290"/>
      <c r="AC5" s="290"/>
      <c r="AD5" s="403">
        <f>+CorpName</f>
        <v>0</v>
      </c>
      <c r="AE5" s="1102"/>
      <c r="AF5" s="1102"/>
      <c r="AG5" s="1102"/>
      <c r="AH5" s="1102"/>
      <c r="AI5" s="1102"/>
      <c r="AJ5" s="1102"/>
      <c r="AK5" s="1102"/>
      <c r="AL5" s="1102"/>
      <c r="AM5" s="1102"/>
      <c r="AN5" s="1102"/>
      <c r="AO5" s="1102"/>
      <c r="AP5" s="1102"/>
      <c r="AQ5" s="1102"/>
      <c r="AR5" s="1102"/>
      <c r="AS5" s="1102"/>
      <c r="AT5" s="1102"/>
      <c r="AU5" s="1102"/>
      <c r="AV5" s="1102"/>
      <c r="AW5" s="1102"/>
      <c r="AX5" s="1102"/>
    </row>
    <row r="6" spans="1:50" ht="16.8" thickTop="1" thickBot="1">
      <c r="A6" s="394"/>
      <c r="B6" s="395"/>
      <c r="C6" s="396" t="s">
        <v>605</v>
      </c>
      <c r="D6" s="396"/>
      <c r="E6" s="396"/>
      <c r="F6" s="396"/>
      <c r="G6" s="396"/>
      <c r="H6" s="396"/>
      <c r="I6" s="396"/>
      <c r="J6" s="396"/>
      <c r="K6" s="396"/>
      <c r="L6" s="397"/>
      <c r="M6" s="398"/>
      <c r="N6" s="399"/>
      <c r="O6" s="399"/>
      <c r="P6" s="399"/>
      <c r="Q6" s="399"/>
      <c r="R6" s="399"/>
      <c r="S6" s="399"/>
      <c r="T6" s="399"/>
      <c r="U6" s="399"/>
      <c r="V6" s="399"/>
      <c r="W6" s="399"/>
      <c r="X6" s="399"/>
      <c r="Y6" s="399"/>
      <c r="Z6" s="399"/>
      <c r="AA6" s="399"/>
      <c r="AB6" s="399"/>
      <c r="AC6" s="399"/>
      <c r="AD6" s="400" t="s">
        <v>313</v>
      </c>
      <c r="AE6" s="1102"/>
      <c r="AF6" s="1102"/>
      <c r="AG6" s="1102"/>
      <c r="AH6" s="1102"/>
      <c r="AI6" s="1102"/>
      <c r="AJ6" s="1102"/>
      <c r="AK6" s="1102"/>
      <c r="AL6" s="1102"/>
      <c r="AM6" s="1102"/>
      <c r="AN6" s="1102"/>
      <c r="AO6" s="1102"/>
      <c r="AP6" s="1102"/>
      <c r="AQ6" s="1102"/>
      <c r="AR6" s="1102"/>
      <c r="AS6" s="1102"/>
      <c r="AT6" s="1102"/>
      <c r="AU6" s="1102"/>
      <c r="AV6" s="1102"/>
      <c r="AW6" s="1102"/>
      <c r="AX6" s="1102"/>
    </row>
    <row r="7" spans="1:50" ht="15" thickTop="1" thickBot="1">
      <c r="A7" s="288"/>
      <c r="B7" s="401"/>
      <c r="C7" s="308"/>
      <c r="D7" s="222"/>
      <c r="E7" s="222"/>
      <c r="F7" s="222"/>
      <c r="G7" s="222"/>
      <c r="H7" s="222"/>
      <c r="I7" s="222"/>
      <c r="J7" s="222"/>
      <c r="K7" s="222"/>
      <c r="L7" s="351"/>
      <c r="M7" s="351"/>
      <c r="N7" s="101"/>
      <c r="O7" s="220"/>
      <c r="P7" s="220"/>
      <c r="Q7" s="220"/>
      <c r="R7" s="350"/>
      <c r="S7" s="350"/>
      <c r="T7" s="221"/>
      <c r="U7" s="221"/>
      <c r="V7" s="222"/>
      <c r="W7" s="222"/>
      <c r="X7" s="222"/>
      <c r="Y7" s="222"/>
      <c r="Z7" s="222"/>
      <c r="AA7" s="222"/>
      <c r="AB7" s="222"/>
      <c r="AC7" s="299"/>
      <c r="AD7" s="402"/>
      <c r="AE7" s="1102"/>
      <c r="AF7" s="1102"/>
      <c r="AG7" s="1102"/>
      <c r="AH7" s="1102"/>
      <c r="AI7" s="1102"/>
      <c r="AJ7" s="1102"/>
      <c r="AK7" s="1102"/>
      <c r="AL7" s="1102"/>
      <c r="AM7" s="1102"/>
      <c r="AN7" s="1102"/>
      <c r="AO7" s="1102"/>
      <c r="AP7" s="1102"/>
      <c r="AQ7" s="1102"/>
      <c r="AR7" s="1102"/>
      <c r="AS7" s="1102"/>
      <c r="AT7" s="1102"/>
      <c r="AU7" s="1102"/>
      <c r="AV7" s="1102"/>
      <c r="AW7" s="1102"/>
      <c r="AX7" s="1102"/>
    </row>
    <row r="8" spans="1:50" ht="13.8" thickTop="1">
      <c r="A8" s="1069"/>
      <c r="B8" s="1070"/>
      <c r="C8" s="1070"/>
      <c r="D8" s="1070"/>
      <c r="E8" s="1070"/>
      <c r="F8" s="1070"/>
      <c r="G8" s="1070"/>
      <c r="H8" s="1070"/>
      <c r="I8" s="1070"/>
      <c r="J8" s="1070"/>
      <c r="K8" s="1070"/>
      <c r="L8" s="1070"/>
      <c r="M8" s="1070"/>
      <c r="N8" s="1070"/>
      <c r="O8" s="1070"/>
      <c r="P8" s="1070"/>
      <c r="Q8" s="1070"/>
      <c r="R8" s="1070"/>
      <c r="S8" s="1070"/>
      <c r="T8" s="1070"/>
      <c r="U8" s="1070"/>
      <c r="V8" s="1070"/>
      <c r="W8" s="1070"/>
      <c r="X8" s="1070"/>
      <c r="Y8" s="1070"/>
      <c r="Z8" s="1070"/>
      <c r="AA8" s="1070"/>
      <c r="AB8" s="1070"/>
      <c r="AC8" s="1070"/>
      <c r="AD8" s="1071"/>
      <c r="AE8" s="1102"/>
      <c r="AF8" s="1102"/>
      <c r="AG8" s="1102"/>
      <c r="AH8" s="1102"/>
      <c r="AI8" s="1102"/>
      <c r="AJ8" s="1102"/>
      <c r="AK8" s="1102"/>
      <c r="AL8" s="1102"/>
      <c r="AM8" s="1102"/>
      <c r="AN8" s="1102"/>
      <c r="AO8" s="1102"/>
      <c r="AP8" s="1102"/>
      <c r="AQ8" s="1102"/>
      <c r="AR8" s="1102"/>
      <c r="AS8" s="1102"/>
      <c r="AT8" s="1102"/>
      <c r="AU8" s="1102"/>
      <c r="AV8" s="1102"/>
      <c r="AW8" s="1102"/>
      <c r="AX8" s="1102"/>
    </row>
    <row r="9" spans="1:50">
      <c r="A9" s="1072"/>
      <c r="B9" s="1073"/>
      <c r="C9" s="1073"/>
      <c r="D9" s="1073"/>
      <c r="E9" s="1073"/>
      <c r="F9" s="1073"/>
      <c r="G9" s="1073"/>
      <c r="H9" s="1073"/>
      <c r="I9" s="1073"/>
      <c r="J9" s="1073"/>
      <c r="K9" s="1073"/>
      <c r="L9" s="1073"/>
      <c r="M9" s="1073"/>
      <c r="N9" s="1073"/>
      <c r="O9" s="1073"/>
      <c r="P9" s="1073"/>
      <c r="Q9" s="1073"/>
      <c r="R9" s="1073"/>
      <c r="S9" s="1073"/>
      <c r="T9" s="1073"/>
      <c r="U9" s="1073"/>
      <c r="V9" s="1073"/>
      <c r="W9" s="1073"/>
      <c r="X9" s="1073"/>
      <c r="Y9" s="1073"/>
      <c r="Z9" s="1073"/>
      <c r="AA9" s="1073"/>
      <c r="AB9" s="1073"/>
      <c r="AC9" s="1074"/>
      <c r="AD9" s="1075"/>
      <c r="AE9" s="1102"/>
      <c r="AF9" s="1102"/>
      <c r="AG9" s="1102"/>
      <c r="AH9" s="1102"/>
      <c r="AI9" s="1102"/>
      <c r="AJ9" s="1102"/>
      <c r="AK9" s="1102"/>
      <c r="AL9" s="1102"/>
      <c r="AM9" s="1102"/>
      <c r="AN9" s="1102"/>
      <c r="AO9" s="1102"/>
      <c r="AP9" s="1102"/>
      <c r="AQ9" s="1102"/>
      <c r="AR9" s="1102"/>
      <c r="AS9" s="1102"/>
      <c r="AT9" s="1102"/>
      <c r="AU9" s="1102"/>
      <c r="AV9" s="1102"/>
      <c r="AW9" s="1102"/>
      <c r="AX9" s="1102"/>
    </row>
    <row r="10" spans="1:50">
      <c r="A10" s="289"/>
      <c r="B10" s="171"/>
      <c r="C10" s="367" t="s">
        <v>235</v>
      </c>
      <c r="D10" s="172"/>
      <c r="E10" s="170"/>
      <c r="F10" s="170"/>
      <c r="G10" s="170"/>
      <c r="H10" s="170"/>
      <c r="I10" s="170"/>
      <c r="J10" s="170"/>
      <c r="K10" s="170"/>
      <c r="L10" s="170"/>
      <c r="M10" s="170"/>
      <c r="N10" s="171" t="s">
        <v>236</v>
      </c>
      <c r="O10" s="171"/>
      <c r="P10" s="170"/>
      <c r="Q10" s="170"/>
      <c r="R10" s="170"/>
      <c r="S10" s="170"/>
      <c r="T10" s="170"/>
      <c r="U10" s="170"/>
      <c r="V10" s="170"/>
      <c r="W10" s="170"/>
      <c r="X10" s="170"/>
      <c r="Y10" s="170"/>
      <c r="Z10" s="170"/>
      <c r="AA10" s="170"/>
      <c r="AB10" s="190"/>
      <c r="AC10" s="1076"/>
      <c r="AD10" s="1077"/>
      <c r="AE10" s="1102"/>
      <c r="AF10" s="1102"/>
      <c r="AG10" s="1102"/>
      <c r="AH10" s="1102"/>
      <c r="AI10" s="1102"/>
      <c r="AJ10" s="1102"/>
      <c r="AK10" s="1102"/>
      <c r="AL10" s="1102"/>
      <c r="AM10" s="1102"/>
      <c r="AN10" s="1102"/>
      <c r="AO10" s="1102"/>
      <c r="AP10" s="1102"/>
      <c r="AQ10" s="1102"/>
      <c r="AR10" s="1102"/>
      <c r="AS10" s="1102"/>
      <c r="AT10" s="1102"/>
      <c r="AU10" s="1102"/>
      <c r="AV10" s="1102"/>
      <c r="AW10" s="1102"/>
      <c r="AX10" s="1102"/>
    </row>
    <row r="11" spans="1:50">
      <c r="A11" s="1085"/>
      <c r="B11" s="1081"/>
      <c r="C11" s="1086"/>
      <c r="D11" s="191" t="s">
        <v>218</v>
      </c>
      <c r="E11" s="192"/>
      <c r="F11" s="191" t="s">
        <v>219</v>
      </c>
      <c r="G11" s="192"/>
      <c r="H11" s="191" t="s">
        <v>220</v>
      </c>
      <c r="I11" s="192"/>
      <c r="J11" s="191" t="s">
        <v>221</v>
      </c>
      <c r="K11" s="192"/>
      <c r="L11" s="191" t="s">
        <v>222</v>
      </c>
      <c r="M11" s="192"/>
      <c r="N11" s="191" t="s">
        <v>223</v>
      </c>
      <c r="O11" s="192"/>
      <c r="P11" s="191" t="s">
        <v>224</v>
      </c>
      <c r="Q11" s="192"/>
      <c r="R11" s="191" t="s">
        <v>225</v>
      </c>
      <c r="S11" s="192"/>
      <c r="T11" s="191" t="s">
        <v>226</v>
      </c>
      <c r="U11" s="192"/>
      <c r="V11" s="191" t="s">
        <v>227</v>
      </c>
      <c r="W11" s="192"/>
      <c r="X11" s="191" t="s">
        <v>228</v>
      </c>
      <c r="Y11" s="192"/>
      <c r="Z11" s="191" t="s">
        <v>229</v>
      </c>
      <c r="AA11" s="192"/>
      <c r="AB11" s="173"/>
      <c r="AC11" s="1076"/>
      <c r="AD11" s="1077"/>
      <c r="AE11" s="1102"/>
      <c r="AF11" s="1102"/>
      <c r="AG11" s="1102"/>
      <c r="AH11" s="1102"/>
      <c r="AI11" s="1102"/>
      <c r="AJ11" s="1102"/>
      <c r="AK11" s="1102"/>
      <c r="AL11" s="1102"/>
      <c r="AM11" s="1102"/>
      <c r="AN11" s="1102"/>
      <c r="AO11" s="1102"/>
      <c r="AP11" s="1102"/>
      <c r="AQ11" s="1102"/>
      <c r="AR11" s="1102"/>
      <c r="AS11" s="1102"/>
      <c r="AT11" s="1102"/>
      <c r="AU11" s="1102"/>
      <c r="AV11" s="1102"/>
      <c r="AW11" s="1102"/>
      <c r="AX11" s="1102"/>
    </row>
    <row r="12" spans="1:50">
      <c r="A12" s="1085"/>
      <c r="B12" s="1081"/>
      <c r="C12" s="1081"/>
      <c r="D12" s="193" t="s">
        <v>146</v>
      </c>
      <c r="E12" s="194"/>
      <c r="F12" s="193" t="s">
        <v>146</v>
      </c>
      <c r="G12" s="194"/>
      <c r="H12" s="193" t="s">
        <v>146</v>
      </c>
      <c r="I12" s="194"/>
      <c r="J12" s="193" t="s">
        <v>146</v>
      </c>
      <c r="K12" s="194"/>
      <c r="L12" s="193" t="s">
        <v>146</v>
      </c>
      <c r="M12" s="194"/>
      <c r="N12" s="193" t="s">
        <v>146</v>
      </c>
      <c r="O12" s="194"/>
      <c r="P12" s="193" t="s">
        <v>146</v>
      </c>
      <c r="Q12" s="194"/>
      <c r="R12" s="193" t="s">
        <v>146</v>
      </c>
      <c r="S12" s="194"/>
      <c r="T12" s="193" t="s">
        <v>146</v>
      </c>
      <c r="U12" s="194"/>
      <c r="V12" s="193" t="s">
        <v>146</v>
      </c>
      <c r="W12" s="194"/>
      <c r="X12" s="193" t="s">
        <v>146</v>
      </c>
      <c r="Y12" s="194"/>
      <c r="Z12" s="193" t="s">
        <v>146</v>
      </c>
      <c r="AA12" s="194"/>
      <c r="AB12" s="174" t="s">
        <v>230</v>
      </c>
      <c r="AC12" s="1076"/>
      <c r="AD12" s="1077"/>
      <c r="AE12" s="1102"/>
      <c r="AF12" s="1102"/>
      <c r="AG12" s="1102"/>
      <c r="AH12" s="1102"/>
      <c r="AI12" s="1102"/>
      <c r="AJ12" s="1102"/>
      <c r="AK12" s="1102"/>
      <c r="AL12" s="1102"/>
      <c r="AM12" s="1102"/>
      <c r="AN12" s="1102"/>
      <c r="AO12" s="1102"/>
      <c r="AP12" s="1102"/>
      <c r="AQ12" s="1102"/>
      <c r="AR12" s="1102"/>
      <c r="AS12" s="1102"/>
      <c r="AT12" s="1102"/>
      <c r="AU12" s="1102"/>
      <c r="AV12" s="1102"/>
      <c r="AW12" s="1102"/>
      <c r="AX12" s="1102"/>
    </row>
    <row r="13" spans="1:50">
      <c r="A13" s="1085"/>
      <c r="B13" s="1081"/>
      <c r="C13" s="1081"/>
      <c r="D13" s="1087"/>
      <c r="E13" s="1087"/>
      <c r="F13" s="1087"/>
      <c r="G13" s="1087"/>
      <c r="H13" s="1087"/>
      <c r="I13" s="1087"/>
      <c r="J13" s="1087"/>
      <c r="K13" s="1087"/>
      <c r="L13" s="1087"/>
      <c r="M13" s="1087"/>
      <c r="N13" s="1087"/>
      <c r="O13" s="1087"/>
      <c r="P13" s="1087"/>
      <c r="Q13" s="1087"/>
      <c r="R13" s="1087"/>
      <c r="S13" s="1087"/>
      <c r="T13" s="1087"/>
      <c r="U13" s="1087"/>
      <c r="V13" s="1087"/>
      <c r="W13" s="1087"/>
      <c r="X13" s="1087"/>
      <c r="Y13" s="1087"/>
      <c r="Z13" s="1087"/>
      <c r="AA13" s="1087"/>
      <c r="AB13" s="1087"/>
      <c r="AC13" s="1076"/>
      <c r="AD13" s="1077"/>
      <c r="AE13" s="1102"/>
      <c r="AF13" s="1102"/>
      <c r="AG13" s="1102"/>
      <c r="AH13" s="1102"/>
      <c r="AI13" s="1102"/>
      <c r="AJ13" s="1102"/>
      <c r="AK13" s="1102"/>
      <c r="AL13" s="1102"/>
      <c r="AM13" s="1102"/>
      <c r="AN13" s="1102"/>
      <c r="AO13" s="1102"/>
      <c r="AP13" s="1102"/>
      <c r="AQ13" s="1102"/>
      <c r="AR13" s="1102"/>
      <c r="AS13" s="1102"/>
      <c r="AT13" s="1102"/>
      <c r="AU13" s="1102"/>
      <c r="AV13" s="1102"/>
      <c r="AW13" s="1102"/>
      <c r="AX13" s="1102"/>
    </row>
    <row r="14" spans="1:50">
      <c r="A14" s="1085"/>
      <c r="B14" s="1081"/>
      <c r="C14" s="1081"/>
      <c r="D14" s="195" t="s">
        <v>275</v>
      </c>
      <c r="E14" s="195" t="s">
        <v>276</v>
      </c>
      <c r="F14" s="195" t="s">
        <v>275</v>
      </c>
      <c r="G14" s="195" t="s">
        <v>276</v>
      </c>
      <c r="H14" s="195" t="s">
        <v>275</v>
      </c>
      <c r="I14" s="195" t="s">
        <v>276</v>
      </c>
      <c r="J14" s="195" t="s">
        <v>275</v>
      </c>
      <c r="K14" s="195" t="s">
        <v>276</v>
      </c>
      <c r="L14" s="195" t="s">
        <v>275</v>
      </c>
      <c r="M14" s="195" t="s">
        <v>276</v>
      </c>
      <c r="N14" s="195" t="s">
        <v>275</v>
      </c>
      <c r="O14" s="195" t="s">
        <v>276</v>
      </c>
      <c r="P14" s="195" t="s">
        <v>275</v>
      </c>
      <c r="Q14" s="195" t="s">
        <v>276</v>
      </c>
      <c r="R14" s="195" t="s">
        <v>275</v>
      </c>
      <c r="S14" s="195" t="s">
        <v>276</v>
      </c>
      <c r="T14" s="195" t="s">
        <v>275</v>
      </c>
      <c r="U14" s="195" t="s">
        <v>276</v>
      </c>
      <c r="V14" s="195" t="s">
        <v>275</v>
      </c>
      <c r="W14" s="195" t="s">
        <v>276</v>
      </c>
      <c r="X14" s="195" t="s">
        <v>275</v>
      </c>
      <c r="Y14" s="195" t="s">
        <v>276</v>
      </c>
      <c r="Z14" s="195" t="s">
        <v>275</v>
      </c>
      <c r="AA14" s="195" t="s">
        <v>276</v>
      </c>
      <c r="AB14" s="1087"/>
      <c r="AC14" s="1076"/>
      <c r="AD14" s="1077"/>
      <c r="AE14" s="1102"/>
      <c r="AF14" s="1102"/>
      <c r="AG14" s="1102"/>
      <c r="AH14" s="1102"/>
      <c r="AI14" s="1102"/>
      <c r="AJ14" s="1102"/>
      <c r="AK14" s="1102"/>
      <c r="AL14" s="1102"/>
      <c r="AM14" s="1102"/>
      <c r="AN14" s="1102"/>
      <c r="AO14" s="1102"/>
      <c r="AP14" s="1102"/>
      <c r="AQ14" s="1102"/>
      <c r="AR14" s="1102"/>
      <c r="AS14" s="1102"/>
      <c r="AT14" s="1102"/>
      <c r="AU14" s="1102"/>
      <c r="AV14" s="1102"/>
      <c r="AW14" s="1102"/>
      <c r="AX14" s="1102"/>
    </row>
    <row r="15" spans="1:50">
      <c r="A15" s="1085" t="s">
        <v>231</v>
      </c>
      <c r="B15" s="1081"/>
      <c r="C15" s="1079"/>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368">
        <f>ROUND(SUM(D15:AA15)/12,2)</f>
        <v>0</v>
      </c>
      <c r="AC15" s="1076"/>
      <c r="AD15" s="1077"/>
      <c r="AE15" s="1102"/>
      <c r="AF15" s="1102"/>
      <c r="AG15" s="1102"/>
      <c r="AH15" s="1102"/>
      <c r="AI15" s="1102"/>
      <c r="AJ15" s="1102"/>
      <c r="AK15" s="1102"/>
      <c r="AL15" s="1102"/>
      <c r="AM15" s="1102"/>
      <c r="AN15" s="1102"/>
      <c r="AO15" s="1102"/>
      <c r="AP15" s="1102"/>
      <c r="AQ15" s="1102"/>
      <c r="AR15" s="1102"/>
      <c r="AS15" s="1102"/>
      <c r="AT15" s="1102"/>
      <c r="AU15" s="1102"/>
      <c r="AV15" s="1102"/>
      <c r="AW15" s="1102"/>
      <c r="AX15" s="1102"/>
    </row>
    <row r="16" spans="1:50">
      <c r="A16" s="1085"/>
      <c r="B16" s="1081"/>
      <c r="C16" s="1087"/>
      <c r="D16" s="1087"/>
      <c r="E16" s="1087"/>
      <c r="F16" s="1087"/>
      <c r="G16" s="1087"/>
      <c r="H16" s="1087"/>
      <c r="I16" s="1087"/>
      <c r="J16" s="1087"/>
      <c r="K16" s="1087"/>
      <c r="L16" s="1087"/>
      <c r="M16" s="1087"/>
      <c r="N16" s="1087"/>
      <c r="O16" s="1087"/>
      <c r="P16" s="1087"/>
      <c r="Q16" s="1087"/>
      <c r="R16" s="1087"/>
      <c r="S16" s="1087"/>
      <c r="T16" s="1087"/>
      <c r="U16" s="1087"/>
      <c r="V16" s="1087"/>
      <c r="W16" s="1087"/>
      <c r="X16" s="1087"/>
      <c r="Y16" s="1087"/>
      <c r="Z16" s="1087"/>
      <c r="AA16" s="1087"/>
      <c r="AB16" s="1087"/>
      <c r="AC16" s="1078"/>
      <c r="AD16" s="1077"/>
      <c r="AE16" s="1102"/>
      <c r="AF16" s="1102"/>
      <c r="AG16" s="1102"/>
      <c r="AH16" s="1102"/>
      <c r="AI16" s="1102"/>
      <c r="AJ16" s="1102"/>
      <c r="AK16" s="1102"/>
      <c r="AL16" s="1102"/>
      <c r="AM16" s="1102"/>
      <c r="AN16" s="1102"/>
      <c r="AO16" s="1102"/>
      <c r="AP16" s="1102"/>
      <c r="AQ16" s="1102"/>
      <c r="AR16" s="1102"/>
      <c r="AS16" s="1102"/>
      <c r="AT16" s="1102"/>
      <c r="AU16" s="1102"/>
      <c r="AV16" s="1102"/>
      <c r="AW16" s="1102"/>
      <c r="AX16" s="1102"/>
    </row>
    <row r="17" spans="1:50">
      <c r="A17" s="1258" t="s">
        <v>332</v>
      </c>
      <c r="B17" s="1081"/>
      <c r="C17" s="595" t="s">
        <v>413</v>
      </c>
      <c r="D17" s="514">
        <v>0</v>
      </c>
      <c r="E17" s="514">
        <v>0</v>
      </c>
      <c r="F17" s="514">
        <v>0</v>
      </c>
      <c r="G17" s="514">
        <v>0</v>
      </c>
      <c r="H17" s="514">
        <v>0</v>
      </c>
      <c r="I17" s="514">
        <v>0</v>
      </c>
      <c r="J17" s="514">
        <v>0</v>
      </c>
      <c r="K17" s="514">
        <v>0</v>
      </c>
      <c r="L17" s="514">
        <v>0</v>
      </c>
      <c r="M17" s="514">
        <v>0</v>
      </c>
      <c r="N17" s="514">
        <v>0</v>
      </c>
      <c r="O17" s="514">
        <v>0</v>
      </c>
      <c r="P17" s="514">
        <v>0</v>
      </c>
      <c r="Q17" s="514">
        <v>0</v>
      </c>
      <c r="R17" s="514">
        <v>0</v>
      </c>
      <c r="S17" s="514">
        <v>0</v>
      </c>
      <c r="T17" s="514">
        <v>0</v>
      </c>
      <c r="U17" s="514">
        <v>0</v>
      </c>
      <c r="V17" s="514">
        <v>0</v>
      </c>
      <c r="W17" s="514">
        <v>0</v>
      </c>
      <c r="X17" s="514">
        <v>0</v>
      </c>
      <c r="Y17" s="514">
        <v>0</v>
      </c>
      <c r="Z17" s="514">
        <v>0</v>
      </c>
      <c r="AA17" s="514">
        <v>0</v>
      </c>
      <c r="AB17" s="368">
        <f t="shared" ref="AB17:AB25" si="0">ROUND(SUM(D17:AA17)/12,2)</f>
        <v>0</v>
      </c>
      <c r="AC17" s="1076"/>
      <c r="AD17" s="1077"/>
      <c r="AE17" s="1102"/>
      <c r="AF17" s="1102"/>
      <c r="AG17" s="1102"/>
      <c r="AH17" s="1102"/>
      <c r="AI17" s="1102"/>
      <c r="AJ17" s="1102"/>
      <c r="AK17" s="1102"/>
      <c r="AL17" s="1102"/>
      <c r="AM17" s="1102"/>
      <c r="AN17" s="1102"/>
      <c r="AO17" s="1102"/>
      <c r="AP17" s="1102"/>
      <c r="AQ17" s="1102"/>
      <c r="AR17" s="1102"/>
      <c r="AS17" s="1102"/>
      <c r="AT17" s="1102"/>
      <c r="AU17" s="1102"/>
      <c r="AV17" s="1102"/>
      <c r="AW17" s="1102"/>
      <c r="AX17" s="1102"/>
    </row>
    <row r="18" spans="1:50">
      <c r="A18" s="1258"/>
      <c r="B18" s="1081"/>
      <c r="C18" s="595" t="s">
        <v>341</v>
      </c>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368">
        <f t="shared" si="0"/>
        <v>0</v>
      </c>
      <c r="AC18" s="1076"/>
      <c r="AD18" s="1077"/>
      <c r="AE18" s="1102"/>
      <c r="AF18" s="1102"/>
      <c r="AG18" s="1102"/>
      <c r="AH18" s="1102"/>
      <c r="AI18" s="1102"/>
      <c r="AJ18" s="1102"/>
      <c r="AK18" s="1102"/>
      <c r="AL18" s="1102"/>
      <c r="AM18" s="1102"/>
      <c r="AN18" s="1102"/>
      <c r="AO18" s="1102"/>
      <c r="AP18" s="1102"/>
      <c r="AQ18" s="1102"/>
      <c r="AR18" s="1102"/>
      <c r="AS18" s="1102"/>
      <c r="AT18" s="1102"/>
      <c r="AU18" s="1102"/>
      <c r="AV18" s="1102"/>
      <c r="AW18" s="1102"/>
      <c r="AX18" s="1102"/>
    </row>
    <row r="19" spans="1:50">
      <c r="A19" s="1258"/>
      <c r="B19" s="1081"/>
      <c r="C19" s="595" t="s">
        <v>342</v>
      </c>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368">
        <f t="shared" si="0"/>
        <v>0</v>
      </c>
      <c r="AC19" s="1076"/>
      <c r="AD19" s="1077"/>
      <c r="AE19" s="1102"/>
      <c r="AF19" s="1102"/>
      <c r="AG19" s="1102"/>
      <c r="AH19" s="1102"/>
      <c r="AI19" s="1102"/>
      <c r="AJ19" s="1102"/>
      <c r="AK19" s="1102"/>
      <c r="AL19" s="1102"/>
      <c r="AM19" s="1102"/>
      <c r="AN19" s="1102"/>
      <c r="AO19" s="1102"/>
      <c r="AP19" s="1102"/>
      <c r="AQ19" s="1102"/>
      <c r="AR19" s="1102"/>
      <c r="AS19" s="1102"/>
      <c r="AT19" s="1102"/>
      <c r="AU19" s="1102"/>
      <c r="AV19" s="1102"/>
      <c r="AW19" s="1102"/>
      <c r="AX19" s="1102"/>
    </row>
    <row r="20" spans="1:50">
      <c r="A20" s="1085"/>
      <c r="B20" s="1081"/>
      <c r="C20" s="370" t="s">
        <v>337</v>
      </c>
      <c r="D20" s="514">
        <v>0</v>
      </c>
      <c r="E20" s="514">
        <v>0</v>
      </c>
      <c r="F20" s="514">
        <v>0</v>
      </c>
      <c r="G20" s="514">
        <v>0</v>
      </c>
      <c r="H20" s="514">
        <v>0</v>
      </c>
      <c r="I20" s="514">
        <v>0</v>
      </c>
      <c r="J20" s="514">
        <v>0</v>
      </c>
      <c r="K20" s="514">
        <v>0</v>
      </c>
      <c r="L20" s="514">
        <v>0</v>
      </c>
      <c r="M20" s="514">
        <v>0</v>
      </c>
      <c r="N20" s="514">
        <v>0</v>
      </c>
      <c r="O20" s="514">
        <v>0</v>
      </c>
      <c r="P20" s="514">
        <v>0</v>
      </c>
      <c r="Q20" s="514">
        <v>0</v>
      </c>
      <c r="R20" s="514">
        <v>0</v>
      </c>
      <c r="S20" s="514">
        <v>0</v>
      </c>
      <c r="T20" s="514">
        <v>0</v>
      </c>
      <c r="U20" s="514">
        <v>0</v>
      </c>
      <c r="V20" s="514">
        <v>0</v>
      </c>
      <c r="W20" s="514">
        <v>0</v>
      </c>
      <c r="X20" s="514">
        <v>0</v>
      </c>
      <c r="Y20" s="514">
        <v>0</v>
      </c>
      <c r="Z20" s="514">
        <v>0</v>
      </c>
      <c r="AA20" s="514">
        <v>0</v>
      </c>
      <c r="AB20" s="368">
        <f t="shared" si="0"/>
        <v>0</v>
      </c>
      <c r="AC20" s="1076"/>
      <c r="AD20" s="1077"/>
      <c r="AE20" s="1102"/>
      <c r="AF20" s="1102"/>
      <c r="AG20" s="1102"/>
      <c r="AH20" s="1102"/>
      <c r="AI20" s="1102"/>
      <c r="AJ20" s="1102"/>
      <c r="AK20" s="1102"/>
      <c r="AL20" s="1102"/>
      <c r="AM20" s="1102"/>
      <c r="AN20" s="1102"/>
      <c r="AO20" s="1102"/>
      <c r="AP20" s="1102"/>
      <c r="AQ20" s="1102"/>
      <c r="AR20" s="1102"/>
      <c r="AS20" s="1102"/>
      <c r="AT20" s="1102"/>
      <c r="AU20" s="1102"/>
      <c r="AV20" s="1102"/>
      <c r="AW20" s="1102"/>
      <c r="AX20" s="1102"/>
    </row>
    <row r="21" spans="1:50">
      <c r="A21" s="1085"/>
      <c r="B21" s="1081"/>
      <c r="C21" s="370" t="s">
        <v>337</v>
      </c>
      <c r="D21" s="514">
        <v>0</v>
      </c>
      <c r="E21" s="514">
        <v>0</v>
      </c>
      <c r="F21" s="514">
        <v>0</v>
      </c>
      <c r="G21" s="514">
        <v>0</v>
      </c>
      <c r="H21" s="514">
        <v>0</v>
      </c>
      <c r="I21" s="514">
        <v>0</v>
      </c>
      <c r="J21" s="514">
        <v>0</v>
      </c>
      <c r="K21" s="514">
        <v>0</v>
      </c>
      <c r="L21" s="514">
        <v>0</v>
      </c>
      <c r="M21" s="514">
        <v>0</v>
      </c>
      <c r="N21" s="514">
        <v>0</v>
      </c>
      <c r="O21" s="514">
        <v>0</v>
      </c>
      <c r="P21" s="514">
        <v>0</v>
      </c>
      <c r="Q21" s="514">
        <v>0</v>
      </c>
      <c r="R21" s="514">
        <v>0</v>
      </c>
      <c r="S21" s="514">
        <v>0</v>
      </c>
      <c r="T21" s="514">
        <v>0</v>
      </c>
      <c r="U21" s="514">
        <v>0</v>
      </c>
      <c r="V21" s="514">
        <v>0</v>
      </c>
      <c r="W21" s="514">
        <v>0</v>
      </c>
      <c r="X21" s="514">
        <v>0</v>
      </c>
      <c r="Y21" s="514">
        <v>0</v>
      </c>
      <c r="Z21" s="514">
        <v>0</v>
      </c>
      <c r="AA21" s="514">
        <v>0</v>
      </c>
      <c r="AB21" s="368">
        <f t="shared" si="0"/>
        <v>0</v>
      </c>
      <c r="AC21" s="1076"/>
      <c r="AD21" s="1077"/>
      <c r="AE21" s="1102"/>
      <c r="AF21" s="1102"/>
      <c r="AG21" s="1102"/>
      <c r="AH21" s="1102"/>
      <c r="AI21" s="1102"/>
      <c r="AJ21" s="1102"/>
      <c r="AK21" s="1102"/>
      <c r="AL21" s="1102"/>
      <c r="AM21" s="1102"/>
      <c r="AN21" s="1102"/>
      <c r="AO21" s="1102"/>
      <c r="AP21" s="1102"/>
      <c r="AQ21" s="1102"/>
      <c r="AR21" s="1102"/>
      <c r="AS21" s="1102"/>
      <c r="AT21" s="1102"/>
      <c r="AU21" s="1102"/>
      <c r="AV21" s="1102"/>
      <c r="AW21" s="1102"/>
      <c r="AX21" s="1102"/>
    </row>
    <row r="22" spans="1:50">
      <c r="A22" s="1085"/>
      <c r="B22" s="1081"/>
      <c r="C22" s="370" t="s">
        <v>338</v>
      </c>
      <c r="D22" s="514">
        <v>0</v>
      </c>
      <c r="E22" s="514">
        <v>0</v>
      </c>
      <c r="F22" s="514">
        <v>0</v>
      </c>
      <c r="G22" s="514">
        <v>0</v>
      </c>
      <c r="H22" s="514">
        <v>0</v>
      </c>
      <c r="I22" s="514">
        <v>0</v>
      </c>
      <c r="J22" s="514">
        <v>0</v>
      </c>
      <c r="K22" s="514">
        <v>0</v>
      </c>
      <c r="L22" s="514">
        <v>0</v>
      </c>
      <c r="M22" s="514">
        <v>0</v>
      </c>
      <c r="N22" s="514">
        <v>0</v>
      </c>
      <c r="O22" s="514">
        <v>0</v>
      </c>
      <c r="P22" s="514">
        <v>0</v>
      </c>
      <c r="Q22" s="514">
        <v>0</v>
      </c>
      <c r="R22" s="514">
        <v>0</v>
      </c>
      <c r="S22" s="514">
        <v>0</v>
      </c>
      <c r="T22" s="514">
        <v>0</v>
      </c>
      <c r="U22" s="514">
        <v>0</v>
      </c>
      <c r="V22" s="514">
        <v>0</v>
      </c>
      <c r="W22" s="514">
        <v>0</v>
      </c>
      <c r="X22" s="514">
        <v>0</v>
      </c>
      <c r="Y22" s="514">
        <v>0</v>
      </c>
      <c r="Z22" s="514">
        <v>0</v>
      </c>
      <c r="AA22" s="514">
        <v>0</v>
      </c>
      <c r="AB22" s="368">
        <f t="shared" si="0"/>
        <v>0</v>
      </c>
      <c r="AC22" s="1076"/>
      <c r="AD22" s="1077"/>
      <c r="AE22" s="1102"/>
      <c r="AF22" s="1102"/>
      <c r="AG22" s="1102"/>
      <c r="AH22" s="1102"/>
      <c r="AI22" s="1102"/>
      <c r="AJ22" s="1102"/>
      <c r="AK22" s="1102"/>
      <c r="AL22" s="1102"/>
      <c r="AM22" s="1102"/>
      <c r="AN22" s="1102"/>
      <c r="AO22" s="1102"/>
      <c r="AP22" s="1102"/>
      <c r="AQ22" s="1102"/>
      <c r="AR22" s="1102"/>
      <c r="AS22" s="1102"/>
      <c r="AT22" s="1102"/>
      <c r="AU22" s="1102"/>
      <c r="AV22" s="1102"/>
      <c r="AW22" s="1102"/>
      <c r="AX22" s="1102"/>
    </row>
    <row r="23" spans="1:50">
      <c r="A23" s="1085"/>
      <c r="B23" s="1081"/>
      <c r="C23" s="370" t="s">
        <v>339</v>
      </c>
      <c r="D23" s="514">
        <v>0</v>
      </c>
      <c r="E23" s="514">
        <v>0</v>
      </c>
      <c r="F23" s="514">
        <v>0</v>
      </c>
      <c r="G23" s="514">
        <v>0</v>
      </c>
      <c r="H23" s="514">
        <v>0</v>
      </c>
      <c r="I23" s="514">
        <v>0</v>
      </c>
      <c r="J23" s="514">
        <v>0</v>
      </c>
      <c r="K23" s="514">
        <v>0</v>
      </c>
      <c r="L23" s="514">
        <v>0</v>
      </c>
      <c r="M23" s="514">
        <v>0</v>
      </c>
      <c r="N23" s="514">
        <v>0</v>
      </c>
      <c r="O23" s="514">
        <v>0</v>
      </c>
      <c r="P23" s="514">
        <v>0</v>
      </c>
      <c r="Q23" s="514">
        <v>0</v>
      </c>
      <c r="R23" s="514">
        <v>0</v>
      </c>
      <c r="S23" s="514">
        <v>0</v>
      </c>
      <c r="T23" s="514">
        <v>0</v>
      </c>
      <c r="U23" s="514">
        <v>0</v>
      </c>
      <c r="V23" s="514">
        <v>0</v>
      </c>
      <c r="W23" s="514">
        <v>0</v>
      </c>
      <c r="X23" s="514">
        <v>0</v>
      </c>
      <c r="Y23" s="514">
        <v>0</v>
      </c>
      <c r="Z23" s="514">
        <v>0</v>
      </c>
      <c r="AA23" s="514">
        <v>0</v>
      </c>
      <c r="AB23" s="368">
        <f t="shared" si="0"/>
        <v>0</v>
      </c>
      <c r="AC23" s="1076"/>
      <c r="AD23" s="1077"/>
      <c r="AE23" s="1102"/>
      <c r="AF23" s="1102"/>
      <c r="AG23" s="1102"/>
      <c r="AH23" s="1102"/>
      <c r="AI23" s="1102"/>
      <c r="AJ23" s="1102"/>
      <c r="AK23" s="1102"/>
      <c r="AL23" s="1102"/>
      <c r="AM23" s="1102"/>
      <c r="AN23" s="1102"/>
      <c r="AO23" s="1102"/>
      <c r="AP23" s="1102"/>
      <c r="AQ23" s="1102"/>
      <c r="AR23" s="1102"/>
      <c r="AS23" s="1102"/>
      <c r="AT23" s="1102"/>
      <c r="AU23" s="1102"/>
      <c r="AV23" s="1102"/>
      <c r="AW23" s="1102"/>
      <c r="AX23" s="1102"/>
    </row>
    <row r="24" spans="1:50">
      <c r="A24" s="1085"/>
      <c r="B24" s="1081"/>
      <c r="C24" s="370" t="s">
        <v>340</v>
      </c>
      <c r="D24" s="514">
        <v>0</v>
      </c>
      <c r="E24" s="514">
        <v>0</v>
      </c>
      <c r="F24" s="514">
        <v>0</v>
      </c>
      <c r="G24" s="514">
        <v>0</v>
      </c>
      <c r="H24" s="514">
        <v>0</v>
      </c>
      <c r="I24" s="514">
        <v>0</v>
      </c>
      <c r="J24" s="514">
        <v>0</v>
      </c>
      <c r="K24" s="514">
        <v>0</v>
      </c>
      <c r="L24" s="514">
        <v>0</v>
      </c>
      <c r="M24" s="514">
        <v>0</v>
      </c>
      <c r="N24" s="514">
        <v>0</v>
      </c>
      <c r="O24" s="514">
        <v>0</v>
      </c>
      <c r="P24" s="514">
        <v>0</v>
      </c>
      <c r="Q24" s="514">
        <v>0</v>
      </c>
      <c r="R24" s="514">
        <v>0</v>
      </c>
      <c r="S24" s="514">
        <v>0</v>
      </c>
      <c r="T24" s="514">
        <v>0</v>
      </c>
      <c r="U24" s="514">
        <v>0</v>
      </c>
      <c r="V24" s="514">
        <v>0</v>
      </c>
      <c r="W24" s="514">
        <v>0</v>
      </c>
      <c r="X24" s="514">
        <v>0</v>
      </c>
      <c r="Y24" s="514">
        <v>0</v>
      </c>
      <c r="Z24" s="514">
        <v>0</v>
      </c>
      <c r="AA24" s="514">
        <v>0</v>
      </c>
      <c r="AB24" s="368">
        <f t="shared" si="0"/>
        <v>0</v>
      </c>
      <c r="AC24" s="1076"/>
      <c r="AD24" s="1077"/>
      <c r="AE24" s="1102"/>
      <c r="AF24" s="1102"/>
      <c r="AG24" s="1102"/>
      <c r="AH24" s="1102"/>
      <c r="AI24" s="1102"/>
      <c r="AJ24" s="1102"/>
      <c r="AK24" s="1102"/>
      <c r="AL24" s="1102"/>
      <c r="AM24" s="1102"/>
      <c r="AN24" s="1102"/>
      <c r="AO24" s="1102"/>
      <c r="AP24" s="1102"/>
      <c r="AQ24" s="1102"/>
      <c r="AR24" s="1102"/>
      <c r="AS24" s="1102"/>
      <c r="AT24" s="1102"/>
      <c r="AU24" s="1102"/>
      <c r="AV24" s="1102"/>
      <c r="AW24" s="1102"/>
      <c r="AX24" s="1102"/>
    </row>
    <row r="25" spans="1:50">
      <c r="A25" s="1085"/>
      <c r="B25" s="1081"/>
      <c r="C25" s="371"/>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368">
        <f t="shared" si="0"/>
        <v>0</v>
      </c>
      <c r="AC25" s="1076"/>
      <c r="AD25" s="1077"/>
      <c r="AE25" s="1102"/>
      <c r="AF25" s="1102"/>
      <c r="AG25" s="1102"/>
      <c r="AH25" s="1102"/>
      <c r="AI25" s="1102"/>
      <c r="AJ25" s="1102"/>
      <c r="AK25" s="1102"/>
      <c r="AL25" s="1102"/>
      <c r="AM25" s="1102"/>
      <c r="AN25" s="1102"/>
      <c r="AO25" s="1102"/>
      <c r="AP25" s="1102"/>
      <c r="AQ25" s="1102"/>
      <c r="AR25" s="1102"/>
      <c r="AS25" s="1102"/>
      <c r="AT25" s="1102"/>
      <c r="AU25" s="1102"/>
      <c r="AV25" s="1102"/>
      <c r="AW25" s="1102"/>
      <c r="AX25" s="1102"/>
    </row>
    <row r="26" spans="1:50" ht="18">
      <c r="A26" s="1085"/>
      <c r="B26" s="1081"/>
      <c r="C26" s="1081"/>
      <c r="D26" s="1087"/>
      <c r="E26" s="1087"/>
      <c r="F26" s="1087"/>
      <c r="G26" s="1087"/>
      <c r="H26" s="1087"/>
      <c r="I26" s="1087"/>
      <c r="J26" s="1087"/>
      <c r="K26" s="1087"/>
      <c r="L26" s="1087"/>
      <c r="M26" s="1087"/>
      <c r="N26" s="1087"/>
      <c r="O26" s="1087"/>
      <c r="P26" s="1087"/>
      <c r="Q26" s="1087"/>
      <c r="R26" s="1087"/>
      <c r="S26" s="1087"/>
      <c r="T26" s="1087"/>
      <c r="U26" s="1087"/>
      <c r="V26" s="1087"/>
      <c r="W26" s="1087"/>
      <c r="X26" s="1087"/>
      <c r="Y26" s="1087"/>
      <c r="Z26" s="1088"/>
      <c r="AA26" s="1089" t="s">
        <v>281</v>
      </c>
      <c r="AB26" s="404">
        <f>SUM(AB17:AB25)</f>
        <v>0</v>
      </c>
      <c r="AC26" s="1079"/>
      <c r="AD26" s="1075"/>
      <c r="AE26" s="1102"/>
      <c r="AF26" s="1102"/>
      <c r="AG26" s="1102"/>
      <c r="AH26" s="1102"/>
      <c r="AI26" s="1102"/>
      <c r="AJ26" s="1102"/>
      <c r="AK26" s="1102"/>
      <c r="AL26" s="1102"/>
      <c r="AM26" s="1102"/>
      <c r="AN26" s="1102"/>
      <c r="AO26" s="1102"/>
      <c r="AP26" s="1102"/>
      <c r="AQ26" s="1102"/>
      <c r="AR26" s="1102"/>
      <c r="AS26" s="1102"/>
      <c r="AT26" s="1102"/>
      <c r="AU26" s="1102"/>
      <c r="AV26" s="1102"/>
      <c r="AW26" s="1102"/>
      <c r="AX26" s="1102"/>
    </row>
    <row r="27" spans="1:50" ht="18.600000000000001" thickBot="1">
      <c r="A27" s="1085"/>
      <c r="B27" s="1081"/>
      <c r="C27" s="1081"/>
      <c r="D27" s="1087"/>
      <c r="E27" s="1087"/>
      <c r="F27" s="1087"/>
      <c r="G27" s="1087"/>
      <c r="H27" s="1087"/>
      <c r="I27" s="1087"/>
      <c r="J27" s="1087"/>
      <c r="K27" s="1087"/>
      <c r="L27" s="1087"/>
      <c r="M27" s="1087"/>
      <c r="N27" s="1087"/>
      <c r="O27" s="1087"/>
      <c r="P27" s="1087"/>
      <c r="Q27" s="1087"/>
      <c r="R27" s="1087"/>
      <c r="S27" s="1087"/>
      <c r="T27" s="1087"/>
      <c r="U27" s="1087"/>
      <c r="V27" s="1087"/>
      <c r="W27" s="1087"/>
      <c r="X27" s="1087"/>
      <c r="Y27" s="1087"/>
      <c r="Z27" s="1088"/>
      <c r="AA27" s="1089" t="s">
        <v>432</v>
      </c>
      <c r="AB27" s="405">
        <f>+AB15+AB26</f>
        <v>0</v>
      </c>
      <c r="AC27" s="1079"/>
      <c r="AD27" s="1075"/>
      <c r="AE27" s="1102"/>
      <c r="AF27" s="1102"/>
      <c r="AG27" s="1102"/>
      <c r="AH27" s="1102"/>
      <c r="AI27" s="1102"/>
      <c r="AJ27" s="1102"/>
      <c r="AK27" s="1102"/>
      <c r="AL27" s="1102"/>
      <c r="AM27" s="1102"/>
      <c r="AN27" s="1102"/>
      <c r="AO27" s="1102"/>
      <c r="AP27" s="1102"/>
      <c r="AQ27" s="1102"/>
      <c r="AR27" s="1102"/>
      <c r="AS27" s="1102"/>
      <c r="AT27" s="1102"/>
      <c r="AU27" s="1102"/>
      <c r="AV27" s="1102"/>
      <c r="AW27" s="1102"/>
      <c r="AX27" s="1102"/>
    </row>
    <row r="28" spans="1:50" ht="13.8" thickTop="1">
      <c r="A28" s="1090"/>
      <c r="B28" s="1091"/>
      <c r="C28" s="1091"/>
      <c r="D28" s="1091"/>
      <c r="E28" s="1091"/>
      <c r="F28" s="1091"/>
      <c r="G28" s="1091"/>
      <c r="H28" s="1091"/>
      <c r="I28" s="1091"/>
      <c r="J28" s="1091"/>
      <c r="K28" s="1091"/>
      <c r="L28" s="1091"/>
      <c r="M28" s="1091"/>
      <c r="N28" s="1091"/>
      <c r="O28" s="1091"/>
      <c r="P28" s="1091"/>
      <c r="Q28" s="1091"/>
      <c r="R28" s="1091"/>
      <c r="S28" s="1091"/>
      <c r="T28" s="1091"/>
      <c r="U28" s="1091"/>
      <c r="V28" s="1091"/>
      <c r="W28" s="1091"/>
      <c r="X28" s="1091"/>
      <c r="Y28" s="1091"/>
      <c r="Z28" s="1091"/>
      <c r="AA28" s="1091"/>
      <c r="AB28" s="1091"/>
      <c r="AC28" s="1080"/>
      <c r="AD28" s="1075"/>
      <c r="AE28" s="1102"/>
      <c r="AF28" s="1102"/>
      <c r="AG28" s="1102"/>
      <c r="AH28" s="1102"/>
      <c r="AI28" s="1102"/>
      <c r="AJ28" s="1102"/>
      <c r="AK28" s="1102"/>
      <c r="AL28" s="1102"/>
      <c r="AM28" s="1102"/>
      <c r="AN28" s="1102"/>
      <c r="AO28" s="1102"/>
      <c r="AP28" s="1102"/>
      <c r="AQ28" s="1102"/>
      <c r="AR28" s="1102"/>
      <c r="AS28" s="1102"/>
      <c r="AT28" s="1102"/>
      <c r="AU28" s="1102"/>
      <c r="AV28" s="1102"/>
      <c r="AW28" s="1102"/>
      <c r="AX28" s="1102"/>
    </row>
    <row r="29" spans="1:50">
      <c r="A29" s="1092"/>
      <c r="B29" s="1081"/>
      <c r="C29" s="1081"/>
      <c r="D29" s="1081"/>
      <c r="E29" s="1081"/>
      <c r="F29" s="1081"/>
      <c r="G29" s="1081"/>
      <c r="H29" s="1081"/>
      <c r="I29" s="1081"/>
      <c r="J29" s="1081"/>
      <c r="K29" s="1081"/>
      <c r="L29" s="1081"/>
      <c r="M29" s="1081"/>
      <c r="N29" s="1081"/>
      <c r="O29" s="1081"/>
      <c r="P29" s="1081"/>
      <c r="Q29" s="1081"/>
      <c r="R29" s="1081"/>
      <c r="S29" s="1081"/>
      <c r="T29" s="1081"/>
      <c r="U29" s="1081"/>
      <c r="V29" s="1081"/>
      <c r="W29" s="1081"/>
      <c r="X29" s="1081"/>
      <c r="Y29" s="1081"/>
      <c r="Z29" s="1081"/>
      <c r="AA29" s="1081"/>
      <c r="AB29" s="1081"/>
      <c r="AC29" s="1081"/>
      <c r="AD29" s="1075"/>
      <c r="AE29" s="1102"/>
      <c r="AF29" s="1102"/>
      <c r="AG29" s="1102"/>
      <c r="AH29" s="1102"/>
      <c r="AI29" s="1102"/>
      <c r="AJ29" s="1102"/>
      <c r="AK29" s="1102"/>
      <c r="AL29" s="1102"/>
      <c r="AM29" s="1102"/>
      <c r="AN29" s="1102"/>
      <c r="AO29" s="1102"/>
      <c r="AP29" s="1102"/>
      <c r="AQ29" s="1102"/>
      <c r="AR29" s="1102"/>
      <c r="AS29" s="1102"/>
      <c r="AT29" s="1102"/>
      <c r="AU29" s="1102"/>
      <c r="AV29" s="1102"/>
      <c r="AW29" s="1102"/>
      <c r="AX29" s="1102"/>
    </row>
    <row r="30" spans="1:50">
      <c r="A30" s="1093" t="s">
        <v>39</v>
      </c>
      <c r="B30" s="1082"/>
      <c r="C30" s="1082"/>
      <c r="D30" s="1082"/>
      <c r="E30" s="1082"/>
      <c r="F30" s="1082"/>
      <c r="G30" s="1082"/>
      <c r="H30" s="1082"/>
      <c r="I30" s="1082"/>
      <c r="J30" s="1082"/>
      <c r="K30" s="1082"/>
      <c r="L30" s="1082"/>
      <c r="M30" s="1082"/>
      <c r="N30" s="1082"/>
      <c r="O30" s="1082"/>
      <c r="P30" s="1082"/>
      <c r="Q30" s="1082"/>
      <c r="R30" s="1082"/>
      <c r="S30" s="1082"/>
      <c r="T30" s="1082"/>
      <c r="U30" s="1082"/>
      <c r="V30" s="1082"/>
      <c r="W30" s="1082"/>
      <c r="X30" s="1082"/>
      <c r="Y30" s="1082"/>
      <c r="Z30" s="1082"/>
      <c r="AA30" s="1082"/>
      <c r="AB30" s="1082"/>
      <c r="AC30" s="1082"/>
      <c r="AD30" s="1077"/>
      <c r="AE30" s="1102"/>
      <c r="AF30" s="1102"/>
      <c r="AG30" s="1102"/>
      <c r="AH30" s="1102"/>
      <c r="AI30" s="1102"/>
      <c r="AJ30" s="1102"/>
      <c r="AK30" s="1102"/>
      <c r="AL30" s="1102"/>
      <c r="AM30" s="1102"/>
      <c r="AN30" s="1102"/>
      <c r="AO30" s="1102"/>
      <c r="AP30" s="1102"/>
      <c r="AQ30" s="1102"/>
      <c r="AR30" s="1102"/>
      <c r="AS30" s="1102"/>
      <c r="AT30" s="1102"/>
      <c r="AU30" s="1102"/>
      <c r="AV30" s="1102"/>
      <c r="AW30" s="1102"/>
      <c r="AX30" s="1102"/>
    </row>
    <row r="31" spans="1:50">
      <c r="A31" s="1094" t="s">
        <v>238</v>
      </c>
      <c r="B31" s="1095"/>
      <c r="C31" s="1082"/>
      <c r="D31" s="1082"/>
      <c r="E31" s="1082"/>
      <c r="F31" s="1082"/>
      <c r="G31" s="1082"/>
      <c r="H31" s="1082"/>
      <c r="I31" s="1082"/>
      <c r="J31" s="1082"/>
      <c r="K31" s="1082"/>
      <c r="L31" s="1082"/>
      <c r="M31" s="1082"/>
      <c r="N31" s="1082"/>
      <c r="O31" s="1082"/>
      <c r="P31" s="1082"/>
      <c r="Q31" s="1082"/>
      <c r="R31" s="1082"/>
      <c r="S31" s="1082"/>
      <c r="T31" s="1082"/>
      <c r="U31" s="1082"/>
      <c r="V31" s="1082"/>
      <c r="W31" s="1082"/>
      <c r="X31" s="1082"/>
      <c r="Y31" s="1082"/>
      <c r="Z31" s="1082"/>
      <c r="AA31" s="1082"/>
      <c r="AB31" s="1082"/>
      <c r="AC31" s="1082"/>
      <c r="AD31" s="1077"/>
      <c r="AE31" s="1102"/>
      <c r="AF31" s="1102"/>
      <c r="AG31" s="1102"/>
      <c r="AH31" s="1102"/>
      <c r="AI31" s="1102"/>
      <c r="AJ31" s="1102"/>
      <c r="AK31" s="1102"/>
      <c r="AL31" s="1102"/>
      <c r="AM31" s="1102"/>
      <c r="AN31" s="1102"/>
      <c r="AO31" s="1102"/>
      <c r="AP31" s="1102"/>
      <c r="AQ31" s="1102"/>
      <c r="AR31" s="1102"/>
      <c r="AS31" s="1102"/>
      <c r="AT31" s="1102"/>
      <c r="AU31" s="1102"/>
      <c r="AV31" s="1102"/>
      <c r="AW31" s="1102"/>
      <c r="AX31" s="1102"/>
    </row>
    <row r="32" spans="1:50">
      <c r="A32" s="1094" t="s">
        <v>233</v>
      </c>
      <c r="B32" s="1095"/>
      <c r="C32" s="1082"/>
      <c r="D32" s="1082"/>
      <c r="E32" s="1082"/>
      <c r="F32" s="1082"/>
      <c r="G32" s="1082"/>
      <c r="H32" s="1082"/>
      <c r="I32" s="1082"/>
      <c r="J32" s="1082"/>
      <c r="K32" s="1082"/>
      <c r="L32" s="1082"/>
      <c r="M32" s="1082"/>
      <c r="N32" s="1082"/>
      <c r="O32" s="1082"/>
      <c r="P32" s="1082"/>
      <c r="Q32" s="1082"/>
      <c r="R32" s="1082"/>
      <c r="S32" s="1082"/>
      <c r="T32" s="1082"/>
      <c r="U32" s="1082"/>
      <c r="V32" s="1082"/>
      <c r="W32" s="1082"/>
      <c r="X32" s="1082"/>
      <c r="Y32" s="1082"/>
      <c r="Z32" s="1082"/>
      <c r="AA32" s="1082"/>
      <c r="AB32" s="1082"/>
      <c r="AC32" s="1082"/>
      <c r="AD32" s="1077"/>
      <c r="AE32" s="1102"/>
      <c r="AF32" s="1102"/>
      <c r="AG32" s="1102"/>
      <c r="AH32" s="1102"/>
      <c r="AI32" s="1102"/>
      <c r="AJ32" s="1102"/>
      <c r="AK32" s="1102"/>
      <c r="AL32" s="1102"/>
      <c r="AM32" s="1102"/>
      <c r="AN32" s="1102"/>
      <c r="AO32" s="1102"/>
      <c r="AP32" s="1102"/>
      <c r="AQ32" s="1102"/>
      <c r="AR32" s="1102"/>
      <c r="AS32" s="1102"/>
      <c r="AT32" s="1102"/>
      <c r="AU32" s="1102"/>
      <c r="AV32" s="1102"/>
      <c r="AW32" s="1102"/>
      <c r="AX32" s="1102"/>
    </row>
    <row r="33" spans="1:50">
      <c r="A33" s="1094" t="s">
        <v>234</v>
      </c>
      <c r="B33" s="1082"/>
      <c r="C33" s="1082"/>
      <c r="D33" s="1082"/>
      <c r="E33" s="1082"/>
      <c r="F33" s="1082"/>
      <c r="G33" s="1082"/>
      <c r="H33" s="1082"/>
      <c r="I33" s="1082"/>
      <c r="J33" s="1082"/>
      <c r="K33" s="1082"/>
      <c r="L33" s="1082"/>
      <c r="M33" s="1082"/>
      <c r="N33" s="1082"/>
      <c r="O33" s="1082"/>
      <c r="P33" s="1082"/>
      <c r="Q33" s="1082"/>
      <c r="R33" s="1082"/>
      <c r="S33" s="1082"/>
      <c r="T33" s="1082"/>
      <c r="U33" s="1082"/>
      <c r="V33" s="1082"/>
      <c r="W33" s="1082"/>
      <c r="X33" s="1082"/>
      <c r="Y33" s="1082"/>
      <c r="Z33" s="1082"/>
      <c r="AA33" s="1082"/>
      <c r="AB33" s="1082"/>
      <c r="AC33" s="1082"/>
      <c r="AD33" s="1077"/>
      <c r="AE33" s="1102"/>
      <c r="AF33" s="1102"/>
      <c r="AG33" s="1102"/>
      <c r="AH33" s="1102"/>
      <c r="AI33" s="1102"/>
      <c r="AJ33" s="1102"/>
      <c r="AK33" s="1102"/>
      <c r="AL33" s="1102"/>
      <c r="AM33" s="1102"/>
      <c r="AN33" s="1102"/>
      <c r="AO33" s="1102"/>
      <c r="AP33" s="1102"/>
      <c r="AQ33" s="1102"/>
      <c r="AR33" s="1102"/>
      <c r="AS33" s="1102"/>
      <c r="AT33" s="1102"/>
      <c r="AU33" s="1102"/>
      <c r="AV33" s="1102"/>
      <c r="AW33" s="1102"/>
      <c r="AX33" s="1102"/>
    </row>
    <row r="34" spans="1:50" ht="13.8" thickBot="1">
      <c r="A34" s="1097" t="str">
        <f>+Version</f>
        <v>version: RMD April 2021_MMAH Nov 2012</v>
      </c>
      <c r="B34" s="1098"/>
      <c r="C34" s="1098"/>
      <c r="D34" s="1083"/>
      <c r="E34" s="1083"/>
      <c r="F34" s="1083"/>
      <c r="G34" s="1083"/>
      <c r="H34" s="1083"/>
      <c r="I34" s="1083"/>
      <c r="J34" s="1083"/>
      <c r="K34" s="1083"/>
      <c r="L34" s="1083"/>
      <c r="M34" s="1083"/>
      <c r="N34" s="1083"/>
      <c r="O34" s="1083"/>
      <c r="P34" s="1083"/>
      <c r="Q34" s="1083"/>
      <c r="R34" s="1083"/>
      <c r="S34" s="1083"/>
      <c r="T34" s="1083"/>
      <c r="U34" s="1083"/>
      <c r="V34" s="1083"/>
      <c r="W34" s="1083"/>
      <c r="X34" s="1083"/>
      <c r="Y34" s="1083"/>
      <c r="Z34" s="1083"/>
      <c r="AA34" s="1083"/>
      <c r="AB34" s="1083"/>
      <c r="AC34" s="1083"/>
      <c r="AD34" s="1084"/>
      <c r="AE34" s="1102"/>
      <c r="AF34" s="1102"/>
      <c r="AG34" s="1102"/>
      <c r="AH34" s="1102"/>
      <c r="AI34" s="1102"/>
      <c r="AJ34" s="1102"/>
      <c r="AK34" s="1102"/>
      <c r="AL34" s="1102"/>
      <c r="AM34" s="1102"/>
      <c r="AN34" s="1102"/>
      <c r="AO34" s="1102"/>
      <c r="AP34" s="1102"/>
      <c r="AQ34" s="1102"/>
      <c r="AR34" s="1102"/>
      <c r="AS34" s="1102"/>
      <c r="AT34" s="1102"/>
      <c r="AU34" s="1102"/>
      <c r="AV34" s="1102"/>
      <c r="AW34" s="1102"/>
      <c r="AX34" s="1102"/>
    </row>
    <row r="35" spans="1:50" ht="14.4" thickTop="1">
      <c r="A35" s="1099"/>
      <c r="B35" s="1100"/>
      <c r="C35" s="1100"/>
      <c r="D35" s="1100"/>
      <c r="E35" s="1100"/>
      <c r="F35" s="1100"/>
      <c r="G35" s="1100"/>
      <c r="H35" s="1100"/>
      <c r="I35" s="1100"/>
      <c r="J35" s="1100"/>
      <c r="K35" s="1100"/>
      <c r="L35" s="1100"/>
      <c r="M35" s="1100"/>
      <c r="N35" s="1100"/>
      <c r="O35" s="1100"/>
      <c r="P35" s="1100"/>
      <c r="Q35" s="1100"/>
      <c r="R35" s="1100"/>
      <c r="S35" s="1100"/>
      <c r="T35" s="1100"/>
      <c r="U35" s="1100"/>
      <c r="V35" s="1101"/>
      <c r="W35" s="1101"/>
      <c r="X35" s="1101"/>
      <c r="Y35" s="1101"/>
      <c r="Z35" s="1101"/>
      <c r="AA35" s="1101"/>
      <c r="AB35" s="1101"/>
      <c r="AC35" s="1101"/>
      <c r="AD35" s="1101"/>
      <c r="AE35" s="1102"/>
      <c r="AF35" s="1102"/>
      <c r="AG35" s="1102"/>
      <c r="AH35" s="1102"/>
      <c r="AI35" s="1102"/>
      <c r="AJ35" s="1102"/>
      <c r="AK35" s="1102"/>
      <c r="AL35" s="1102"/>
      <c r="AM35" s="1102"/>
      <c r="AN35" s="1102"/>
      <c r="AO35" s="1102"/>
      <c r="AP35" s="1102"/>
      <c r="AQ35" s="1102"/>
      <c r="AR35" s="1102"/>
      <c r="AS35" s="1102"/>
      <c r="AT35" s="1102"/>
      <c r="AU35" s="1102"/>
      <c r="AV35" s="1102"/>
      <c r="AW35" s="1102"/>
      <c r="AX35" s="1102"/>
    </row>
    <row r="36" spans="1:50">
      <c r="AE36" s="1102"/>
      <c r="AF36" s="1102"/>
      <c r="AG36" s="1102"/>
      <c r="AH36" s="1102"/>
      <c r="AI36" s="1102"/>
      <c r="AJ36" s="1102"/>
      <c r="AK36" s="1102"/>
      <c r="AL36" s="1102"/>
      <c r="AM36" s="1102"/>
      <c r="AN36" s="1102"/>
      <c r="AO36" s="1102"/>
      <c r="AP36" s="1102"/>
      <c r="AQ36" s="1102"/>
      <c r="AR36" s="1102"/>
      <c r="AS36" s="1102"/>
      <c r="AT36" s="1102"/>
      <c r="AU36" s="1102"/>
      <c r="AV36" s="1102"/>
      <c r="AW36" s="1102"/>
      <c r="AX36" s="1102"/>
    </row>
    <row r="37" spans="1:50">
      <c r="AE37" s="1102"/>
      <c r="AF37" s="1102"/>
      <c r="AG37" s="1102"/>
      <c r="AH37" s="1102"/>
      <c r="AI37" s="1102"/>
      <c r="AJ37" s="1102"/>
      <c r="AK37" s="1102"/>
      <c r="AL37" s="1102"/>
      <c r="AM37" s="1102"/>
      <c r="AN37" s="1102"/>
      <c r="AO37" s="1102"/>
      <c r="AP37" s="1102"/>
      <c r="AQ37" s="1102"/>
      <c r="AR37" s="1102"/>
      <c r="AS37" s="1102"/>
      <c r="AT37" s="1102"/>
      <c r="AU37" s="1102"/>
      <c r="AV37" s="1102"/>
      <c r="AW37" s="1102"/>
      <c r="AX37" s="1102"/>
    </row>
    <row r="38" spans="1:50">
      <c r="AE38" s="1102"/>
      <c r="AF38" s="1102"/>
      <c r="AG38" s="1102"/>
      <c r="AH38" s="1102"/>
      <c r="AI38" s="1102"/>
      <c r="AJ38" s="1102"/>
      <c r="AK38" s="1102"/>
      <c r="AL38" s="1102"/>
      <c r="AM38" s="1102"/>
      <c r="AN38" s="1102"/>
      <c r="AO38" s="1102"/>
      <c r="AP38" s="1102"/>
      <c r="AQ38" s="1102"/>
      <c r="AR38" s="1102"/>
      <c r="AS38" s="1102"/>
      <c r="AT38" s="1102"/>
      <c r="AU38" s="1102"/>
      <c r="AV38" s="1102"/>
      <c r="AW38" s="1102"/>
      <c r="AX38" s="1102"/>
    </row>
    <row r="39" spans="1:50">
      <c r="AE39" s="1102"/>
      <c r="AF39" s="1102"/>
      <c r="AG39" s="1102"/>
      <c r="AH39" s="1102"/>
      <c r="AI39" s="1102"/>
      <c r="AJ39" s="1102"/>
      <c r="AK39" s="1102"/>
      <c r="AL39" s="1102"/>
      <c r="AM39" s="1102"/>
      <c r="AN39" s="1102"/>
      <c r="AO39" s="1102"/>
      <c r="AP39" s="1102"/>
      <c r="AQ39" s="1102"/>
      <c r="AR39" s="1102"/>
      <c r="AS39" s="1102"/>
      <c r="AT39" s="1102"/>
      <c r="AU39" s="1102"/>
      <c r="AV39" s="1102"/>
      <c r="AW39" s="1102"/>
      <c r="AX39" s="1102"/>
    </row>
    <row r="40" spans="1:50">
      <c r="AE40" s="1102"/>
      <c r="AF40" s="1102"/>
      <c r="AG40" s="1102"/>
      <c r="AH40" s="1102"/>
      <c r="AI40" s="1102"/>
      <c r="AJ40" s="1102"/>
      <c r="AK40" s="1102"/>
      <c r="AL40" s="1102"/>
      <c r="AM40" s="1102"/>
      <c r="AN40" s="1102"/>
      <c r="AO40" s="1102"/>
      <c r="AP40" s="1102"/>
      <c r="AQ40" s="1102"/>
      <c r="AR40" s="1102"/>
      <c r="AS40" s="1102"/>
      <c r="AT40" s="1102"/>
      <c r="AU40" s="1102"/>
      <c r="AV40" s="1102"/>
      <c r="AW40" s="1102"/>
      <c r="AX40" s="1102"/>
    </row>
    <row r="41" spans="1:50">
      <c r="AE41" s="1102"/>
      <c r="AF41" s="1102"/>
      <c r="AG41" s="1102"/>
      <c r="AH41" s="1102"/>
      <c r="AI41" s="1102"/>
      <c r="AJ41" s="1102"/>
      <c r="AK41" s="1102"/>
      <c r="AL41" s="1102"/>
      <c r="AM41" s="1102"/>
      <c r="AN41" s="1102"/>
      <c r="AO41" s="1102"/>
      <c r="AP41" s="1102"/>
      <c r="AQ41" s="1102"/>
      <c r="AR41" s="1102"/>
      <c r="AS41" s="1102"/>
      <c r="AT41" s="1102"/>
      <c r="AU41" s="1102"/>
      <c r="AV41" s="1102"/>
      <c r="AW41" s="1102"/>
      <c r="AX41" s="1102"/>
    </row>
    <row r="42" spans="1:50">
      <c r="AE42" s="1102"/>
      <c r="AF42" s="1102"/>
      <c r="AG42" s="1102"/>
      <c r="AH42" s="1102"/>
      <c r="AI42" s="1102"/>
      <c r="AJ42" s="1102"/>
      <c r="AK42" s="1102"/>
      <c r="AL42" s="1102"/>
      <c r="AM42" s="1102"/>
      <c r="AN42" s="1102"/>
      <c r="AO42" s="1102"/>
      <c r="AP42" s="1102"/>
      <c r="AQ42" s="1102"/>
      <c r="AR42" s="1102"/>
      <c r="AS42" s="1102"/>
      <c r="AT42" s="1102"/>
      <c r="AU42" s="1102"/>
      <c r="AV42" s="1102"/>
      <c r="AW42" s="1102"/>
      <c r="AX42" s="1102"/>
    </row>
    <row r="43" spans="1:50">
      <c r="AE43" s="1102"/>
      <c r="AF43" s="1102"/>
      <c r="AG43" s="1102"/>
      <c r="AH43" s="1102"/>
      <c r="AI43" s="1102"/>
      <c r="AJ43" s="1102"/>
      <c r="AK43" s="1102"/>
      <c r="AL43" s="1102"/>
      <c r="AM43" s="1102"/>
      <c r="AN43" s="1102"/>
      <c r="AO43" s="1102"/>
      <c r="AP43" s="1102"/>
      <c r="AQ43" s="1102"/>
      <c r="AR43" s="1102"/>
      <c r="AS43" s="1102"/>
      <c r="AT43" s="1102"/>
      <c r="AU43" s="1102"/>
      <c r="AV43" s="1102"/>
      <c r="AW43" s="1102"/>
      <c r="AX43" s="1102"/>
    </row>
    <row r="44" spans="1:50">
      <c r="AE44" s="1102"/>
      <c r="AF44" s="1102"/>
      <c r="AG44" s="1102"/>
      <c r="AH44" s="1102"/>
      <c r="AI44" s="1102"/>
      <c r="AJ44" s="1102"/>
      <c r="AK44" s="1102"/>
      <c r="AL44" s="1102"/>
      <c r="AM44" s="1102"/>
      <c r="AN44" s="1102"/>
      <c r="AO44" s="1102"/>
      <c r="AP44" s="1102"/>
      <c r="AQ44" s="1102"/>
      <c r="AR44" s="1102"/>
      <c r="AS44" s="1102"/>
      <c r="AT44" s="1102"/>
      <c r="AU44" s="1102"/>
      <c r="AV44" s="1102"/>
      <c r="AW44" s="1102"/>
      <c r="AX44" s="1102"/>
    </row>
    <row r="45" spans="1:50">
      <c r="AE45" s="1102"/>
      <c r="AF45" s="1102"/>
      <c r="AG45" s="1102"/>
      <c r="AH45" s="1102"/>
      <c r="AI45" s="1102"/>
      <c r="AJ45" s="1102"/>
      <c r="AK45" s="1102"/>
      <c r="AL45" s="1102"/>
      <c r="AM45" s="1102"/>
      <c r="AN45" s="1102"/>
      <c r="AO45" s="1102"/>
      <c r="AP45" s="1102"/>
      <c r="AQ45" s="1102"/>
      <c r="AR45" s="1102"/>
      <c r="AS45" s="1102"/>
      <c r="AT45" s="1102"/>
      <c r="AU45" s="1102"/>
      <c r="AV45" s="1102"/>
      <c r="AW45" s="1102"/>
      <c r="AX45" s="1102"/>
    </row>
    <row r="46" spans="1:50">
      <c r="AE46" s="1102"/>
      <c r="AF46" s="1102"/>
      <c r="AG46" s="1102"/>
      <c r="AH46" s="1102"/>
      <c r="AI46" s="1102"/>
      <c r="AJ46" s="1102"/>
      <c r="AK46" s="1102"/>
      <c r="AL46" s="1102"/>
      <c r="AM46" s="1102"/>
      <c r="AN46" s="1102"/>
      <c r="AO46" s="1102"/>
      <c r="AP46" s="1102"/>
      <c r="AQ46" s="1102"/>
      <c r="AR46" s="1102"/>
      <c r="AS46" s="1102"/>
      <c r="AT46" s="1102"/>
      <c r="AU46" s="1102"/>
      <c r="AV46" s="1102"/>
      <c r="AW46" s="1102"/>
      <c r="AX46" s="1102"/>
    </row>
    <row r="47" spans="1:50">
      <c r="AE47" s="1102"/>
      <c r="AF47" s="1102"/>
      <c r="AG47" s="1102"/>
      <c r="AH47" s="1102"/>
      <c r="AI47" s="1102"/>
      <c r="AJ47" s="1102"/>
      <c r="AK47" s="1102"/>
      <c r="AL47" s="1102"/>
      <c r="AM47" s="1102"/>
      <c r="AN47" s="1102"/>
      <c r="AO47" s="1102"/>
      <c r="AP47" s="1102"/>
      <c r="AQ47" s="1102"/>
      <c r="AR47" s="1102"/>
      <c r="AS47" s="1102"/>
      <c r="AT47" s="1102"/>
      <c r="AU47" s="1102"/>
      <c r="AV47" s="1102"/>
      <c r="AW47" s="1102"/>
      <c r="AX47" s="1102"/>
    </row>
    <row r="48" spans="1:50">
      <c r="AE48" s="1102"/>
      <c r="AF48" s="1102"/>
      <c r="AG48" s="1102"/>
      <c r="AH48" s="1102"/>
      <c r="AI48" s="1102"/>
      <c r="AJ48" s="1102"/>
      <c r="AK48" s="1102"/>
      <c r="AL48" s="1102"/>
      <c r="AM48" s="1102"/>
      <c r="AN48" s="1102"/>
      <c r="AO48" s="1102"/>
      <c r="AP48" s="1102"/>
      <c r="AQ48" s="1102"/>
      <c r="AR48" s="1102"/>
      <c r="AS48" s="1102"/>
      <c r="AT48" s="1102"/>
      <c r="AU48" s="1102"/>
      <c r="AV48" s="1102"/>
      <c r="AW48" s="1102"/>
      <c r="AX48" s="1102"/>
    </row>
    <row r="49" spans="31:50">
      <c r="AE49" s="1102"/>
      <c r="AF49" s="1102"/>
      <c r="AG49" s="1102"/>
      <c r="AH49" s="1102"/>
      <c r="AI49" s="1102"/>
      <c r="AJ49" s="1102"/>
      <c r="AK49" s="1102"/>
      <c r="AL49" s="1102"/>
      <c r="AM49" s="1102"/>
      <c r="AN49" s="1102"/>
      <c r="AO49" s="1102"/>
      <c r="AP49" s="1102"/>
      <c r="AQ49" s="1102"/>
      <c r="AR49" s="1102"/>
      <c r="AS49" s="1102"/>
      <c r="AT49" s="1102"/>
      <c r="AU49" s="1102"/>
      <c r="AV49" s="1102"/>
      <c r="AW49" s="1102"/>
      <c r="AX49" s="1102"/>
    </row>
    <row r="50" spans="31:50">
      <c r="AE50" s="1102"/>
      <c r="AF50" s="1102"/>
      <c r="AG50" s="1102"/>
      <c r="AH50" s="1102"/>
      <c r="AI50" s="1102"/>
      <c r="AJ50" s="1102"/>
      <c r="AK50" s="1102"/>
      <c r="AL50" s="1102"/>
      <c r="AM50" s="1102"/>
      <c r="AN50" s="1102"/>
      <c r="AO50" s="1102"/>
      <c r="AP50" s="1102"/>
      <c r="AQ50" s="1102"/>
      <c r="AR50" s="1102"/>
      <c r="AS50" s="1102"/>
      <c r="AT50" s="1102"/>
      <c r="AU50" s="1102"/>
      <c r="AV50" s="1102"/>
      <c r="AW50" s="1102"/>
      <c r="AX50" s="1102"/>
    </row>
  </sheetData>
  <sheetProtection selectLockedCells="1"/>
  <mergeCells count="1">
    <mergeCell ref="A17:A19"/>
  </mergeCells>
  <phoneticPr fontId="37" type="noConversion"/>
  <pageMargins left="0.86" right="0.5" top="0.75" bottom="0.5" header="0.5" footer="0.25"/>
  <pageSetup scale="5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
    <tabColor rgb="FF92D050"/>
    <pageSetUpPr fitToPage="1"/>
  </sheetPr>
  <dimension ref="B1:O69"/>
  <sheetViews>
    <sheetView showGridLines="0" showZeros="0" topLeftCell="A7" zoomScaleNormal="100" zoomScaleSheetLayoutView="100" workbookViewId="0">
      <selection activeCell="O28" sqref="O28"/>
    </sheetView>
  </sheetViews>
  <sheetFormatPr defaultRowHeight="13.2"/>
  <cols>
    <col min="1" max="1" width="1.44140625" customWidth="1"/>
    <col min="2" max="2" width="3.109375" customWidth="1"/>
    <col min="3" max="3" width="3.6640625" customWidth="1"/>
    <col min="4" max="4" width="4" customWidth="1"/>
    <col min="5" max="5" width="9.88671875" customWidth="1"/>
    <col min="7" max="9" width="12.6640625" customWidth="1"/>
    <col min="10" max="10" width="14.6640625" customWidth="1"/>
    <col min="11" max="11" width="7.6640625" customWidth="1"/>
    <col min="12" max="12" width="14.6640625" customWidth="1"/>
    <col min="13" max="13" width="2.5546875" customWidth="1"/>
  </cols>
  <sheetData>
    <row r="1" spans="2:15" ht="13.8" thickBot="1"/>
    <row r="2" spans="2:15" ht="23.4" thickTop="1">
      <c r="B2" s="25"/>
      <c r="C2" s="52"/>
      <c r="D2" s="26"/>
      <c r="E2" s="27"/>
      <c r="F2" s="27"/>
      <c r="G2" s="27"/>
      <c r="H2" s="27"/>
      <c r="I2" s="27"/>
      <c r="J2" s="27"/>
      <c r="K2" s="27"/>
      <c r="L2" s="46" t="s">
        <v>795</v>
      </c>
      <c r="M2" s="38"/>
    </row>
    <row r="3" spans="2:15" ht="22.8">
      <c r="B3" s="31" t="s">
        <v>0</v>
      </c>
      <c r="C3" s="21"/>
      <c r="D3" s="21"/>
      <c r="E3" s="21"/>
      <c r="F3" s="21"/>
      <c r="G3" s="21"/>
      <c r="H3" s="21"/>
      <c r="I3" s="21"/>
      <c r="J3" s="21"/>
      <c r="K3" s="21"/>
      <c r="L3" s="44" t="s">
        <v>46</v>
      </c>
      <c r="M3" s="39"/>
    </row>
    <row r="4" spans="2:15" ht="15.6">
      <c r="B4" s="31"/>
      <c r="C4" s="21"/>
      <c r="D4" s="21"/>
      <c r="E4" s="21"/>
      <c r="F4" s="21"/>
      <c r="G4" s="21"/>
      <c r="H4" s="21"/>
      <c r="I4" s="21"/>
      <c r="J4" s="21"/>
      <c r="K4" s="21"/>
      <c r="L4" s="281" t="str">
        <f>'B3 - MNP -Federal Unit Activity'!$AD$4</f>
        <v xml:space="preserve"> SECTION 95 NHA - MNP</v>
      </c>
      <c r="M4" s="50"/>
    </row>
    <row r="5" spans="2:15">
      <c r="B5" s="31"/>
      <c r="C5" s="21"/>
      <c r="D5" s="21"/>
      <c r="E5" s="21"/>
      <c r="F5" s="21"/>
      <c r="G5" s="21"/>
      <c r="H5" s="21"/>
      <c r="I5" s="21"/>
      <c r="J5" s="21"/>
      <c r="K5" s="21"/>
      <c r="L5" s="56"/>
      <c r="M5" s="50"/>
    </row>
    <row r="6" spans="2:15">
      <c r="B6" s="219"/>
      <c r="C6" s="214"/>
      <c r="D6" s="161" t="s">
        <v>170</v>
      </c>
      <c r="E6" s="306">
        <f>+YearEnd</f>
        <v>0</v>
      </c>
      <c r="F6" s="218"/>
      <c r="G6" s="218"/>
      <c r="I6" s="220"/>
      <c r="J6" s="220"/>
      <c r="K6" s="198"/>
      <c r="L6" s="159">
        <f>+CorpName</f>
        <v>0</v>
      </c>
      <c r="M6" s="213"/>
    </row>
    <row r="7" spans="2:15" ht="17.399999999999999">
      <c r="B7" s="36"/>
      <c r="C7" s="72"/>
      <c r="D7" s="72"/>
      <c r="E7" s="72"/>
      <c r="F7" s="72"/>
      <c r="G7" s="72"/>
      <c r="H7" s="72"/>
      <c r="I7" s="72"/>
      <c r="J7" s="72"/>
      <c r="K7" s="72"/>
      <c r="L7" s="57"/>
      <c r="M7" s="51"/>
    </row>
    <row r="8" spans="2:15" ht="16.2" thickBot="1">
      <c r="B8" s="125"/>
      <c r="C8" s="126" t="s">
        <v>202</v>
      </c>
      <c r="D8" s="127"/>
      <c r="E8" s="127"/>
      <c r="F8" s="127"/>
      <c r="G8" s="127"/>
      <c r="H8" s="127"/>
      <c r="I8" s="127"/>
      <c r="J8" s="127"/>
      <c r="K8" s="127"/>
      <c r="L8" s="156" t="s">
        <v>433</v>
      </c>
      <c r="M8" s="131"/>
    </row>
    <row r="9" spans="2:15" ht="14.4" thickTop="1" thickBot="1"/>
    <row r="10" spans="2:15" ht="13.8" thickTop="1">
      <c r="B10" s="1051"/>
      <c r="C10" s="1105"/>
      <c r="D10" s="767"/>
      <c r="E10" s="767"/>
      <c r="F10" s="767"/>
      <c r="G10" s="767"/>
      <c r="H10" s="767"/>
      <c r="I10" s="767"/>
      <c r="J10" s="767"/>
      <c r="K10" s="767"/>
      <c r="L10" s="1105"/>
      <c r="M10" s="780"/>
    </row>
    <row r="11" spans="2:15">
      <c r="B11" s="999"/>
      <c r="C11" s="707" t="s">
        <v>109</v>
      </c>
      <c r="D11" s="770"/>
      <c r="E11" s="770"/>
      <c r="F11" s="770"/>
      <c r="G11" s="770"/>
      <c r="H11" s="770"/>
      <c r="I11" s="770"/>
      <c r="J11" s="770"/>
      <c r="K11" s="770"/>
      <c r="L11" s="770"/>
      <c r="M11" s="765"/>
    </row>
    <row r="12" spans="2:15">
      <c r="B12" s="999"/>
      <c r="C12" s="770"/>
      <c r="D12" s="770" t="s">
        <v>105</v>
      </c>
      <c r="E12" s="770"/>
      <c r="F12" s="770"/>
      <c r="G12" s="770"/>
      <c r="H12" s="770"/>
      <c r="I12" s="770"/>
      <c r="J12" s="770"/>
      <c r="K12" s="770"/>
      <c r="L12" s="770"/>
      <c r="M12" s="765"/>
    </row>
    <row r="13" spans="2:15">
      <c r="B13" s="999"/>
      <c r="C13" s="770"/>
      <c r="D13" s="770"/>
      <c r="E13" s="770" t="s">
        <v>106</v>
      </c>
      <c r="F13" s="770"/>
      <c r="G13" s="770"/>
      <c r="H13" s="770"/>
      <c r="I13" s="770"/>
      <c r="J13" s="772" t="s">
        <v>533</v>
      </c>
      <c r="K13" s="135">
        <v>1635</v>
      </c>
      <c r="L13" s="320"/>
      <c r="M13" s="765"/>
      <c r="N13" s="537"/>
      <c r="O13" s="537"/>
    </row>
    <row r="14" spans="2:15">
      <c r="B14" s="999"/>
      <c r="C14" s="770"/>
      <c r="D14" s="770"/>
      <c r="E14" s="770" t="s">
        <v>177</v>
      </c>
      <c r="F14" s="770"/>
      <c r="G14" s="770"/>
      <c r="H14" s="770"/>
      <c r="I14" s="770"/>
      <c r="J14" s="772" t="s">
        <v>0</v>
      </c>
      <c r="K14" s="135">
        <v>1636</v>
      </c>
      <c r="L14" s="424"/>
      <c r="M14" s="765"/>
      <c r="N14" s="537"/>
      <c r="O14" s="537"/>
    </row>
    <row r="15" spans="2:15">
      <c r="B15" s="999"/>
      <c r="C15" s="770"/>
      <c r="D15" s="707"/>
      <c r="E15" s="707"/>
      <c r="F15" s="707"/>
      <c r="G15" s="707"/>
      <c r="H15" s="707"/>
      <c r="I15" s="707"/>
      <c r="J15" s="772"/>
      <c r="K15" s="835"/>
      <c r="L15" s="786"/>
      <c r="M15" s="765"/>
      <c r="N15" s="537"/>
      <c r="O15" s="537"/>
    </row>
    <row r="16" spans="2:15">
      <c r="B16" s="999"/>
      <c r="C16" s="770"/>
      <c r="D16" s="770" t="s">
        <v>266</v>
      </c>
      <c r="E16" s="707"/>
      <c r="F16" s="707"/>
      <c r="G16" s="707"/>
      <c r="H16" s="707"/>
      <c r="I16" s="707"/>
      <c r="J16" s="772" t="s">
        <v>111</v>
      </c>
      <c r="K16" s="135">
        <v>1640</v>
      </c>
      <c r="L16" s="322">
        <f>ROUND(L13*L14,0)</f>
        <v>0</v>
      </c>
      <c r="M16" s="765"/>
      <c r="N16" s="537"/>
      <c r="O16" s="537"/>
    </row>
    <row r="17" spans="2:15">
      <c r="B17" s="999"/>
      <c r="C17" s="770"/>
      <c r="D17" s="770"/>
      <c r="E17" s="707"/>
      <c r="F17" s="707"/>
      <c r="G17" s="707"/>
      <c r="H17" s="707"/>
      <c r="I17" s="707"/>
      <c r="J17" s="772"/>
      <c r="K17" s="835"/>
      <c r="L17" s="786"/>
      <c r="M17" s="765"/>
      <c r="N17" s="537"/>
      <c r="O17" s="537"/>
    </row>
    <row r="18" spans="2:15">
      <c r="B18" s="999"/>
      <c r="C18" s="770"/>
      <c r="D18" s="770" t="s">
        <v>265</v>
      </c>
      <c r="E18" s="707"/>
      <c r="F18" s="707"/>
      <c r="G18" s="707"/>
      <c r="H18" s="707"/>
      <c r="I18" s="707"/>
      <c r="J18" s="772" t="s">
        <v>488</v>
      </c>
      <c r="K18" s="135">
        <v>1641</v>
      </c>
      <c r="L18" s="322">
        <f>+'B1 - MNP Stmt of Operations'!I34-'B1 - MNP Stmt of Operations'!I33</f>
        <v>0</v>
      </c>
      <c r="M18" s="765"/>
      <c r="N18" s="537"/>
      <c r="O18" s="537"/>
    </row>
    <row r="19" spans="2:15">
      <c r="B19" s="999"/>
      <c r="C19" s="707"/>
      <c r="D19" s="707"/>
      <c r="E19" s="707"/>
      <c r="F19" s="707"/>
      <c r="G19" s="707"/>
      <c r="H19" s="707"/>
      <c r="I19" s="707"/>
      <c r="J19" s="772"/>
      <c r="K19" s="835"/>
      <c r="L19" s="786"/>
      <c r="M19" s="765"/>
      <c r="N19" s="537"/>
      <c r="O19" s="537"/>
    </row>
    <row r="20" spans="2:15">
      <c r="B20" s="999"/>
      <c r="C20" s="707" t="s">
        <v>108</v>
      </c>
      <c r="D20" s="707"/>
      <c r="E20" s="707"/>
      <c r="F20" s="707"/>
      <c r="G20" s="707"/>
      <c r="H20" s="707"/>
      <c r="I20" s="707"/>
      <c r="J20" s="772"/>
      <c r="K20" s="835"/>
      <c r="L20" s="786"/>
      <c r="M20" s="765"/>
      <c r="N20" s="537"/>
      <c r="O20" s="537"/>
    </row>
    <row r="21" spans="2:15">
      <c r="B21" s="999"/>
      <c r="C21" s="707"/>
      <c r="D21" s="770" t="s">
        <v>110</v>
      </c>
      <c r="E21" s="707"/>
      <c r="F21" s="707"/>
      <c r="G21" s="707"/>
      <c r="H21" s="707"/>
      <c r="I21" s="707"/>
      <c r="J21" s="772" t="s">
        <v>112</v>
      </c>
      <c r="K21" s="135">
        <v>1645</v>
      </c>
      <c r="L21" s="330">
        <f>MIN(L16,L18)</f>
        <v>0</v>
      </c>
      <c r="M21" s="765"/>
      <c r="N21" s="537"/>
      <c r="O21" s="537"/>
    </row>
    <row r="22" spans="2:15">
      <c r="B22" s="999"/>
      <c r="C22" s="707"/>
      <c r="D22" s="1014" t="s">
        <v>34</v>
      </c>
      <c r="E22" s="707"/>
      <c r="F22" s="707"/>
      <c r="G22" s="707"/>
      <c r="H22" s="707"/>
      <c r="I22" s="707"/>
      <c r="J22" s="772" t="s">
        <v>489</v>
      </c>
      <c r="K22" s="135">
        <v>1646</v>
      </c>
      <c r="L22" s="332">
        <f>+'B1 - MNP Stmt of Operations'!I35</f>
        <v>0</v>
      </c>
      <c r="M22" s="765"/>
      <c r="N22" s="537"/>
      <c r="O22" s="537"/>
    </row>
    <row r="23" spans="2:15">
      <c r="B23" s="999"/>
      <c r="C23" s="707"/>
      <c r="D23" s="1014" t="s">
        <v>572</v>
      </c>
      <c r="E23" s="707"/>
      <c r="F23" s="707"/>
      <c r="G23" s="707"/>
      <c r="H23" s="707"/>
      <c r="I23" s="707"/>
      <c r="J23" s="772" t="s">
        <v>490</v>
      </c>
      <c r="K23" s="135">
        <v>1647</v>
      </c>
      <c r="L23" s="332">
        <f>+'B1 - MNP Stmt of Operations'!I36</f>
        <v>0</v>
      </c>
      <c r="M23" s="765"/>
      <c r="N23" s="537"/>
      <c r="O23" s="537"/>
    </row>
    <row r="24" spans="2:15">
      <c r="B24" s="999"/>
      <c r="C24" s="707"/>
      <c r="D24" s="1014" t="s">
        <v>107</v>
      </c>
      <c r="E24" s="707"/>
      <c r="F24" s="707"/>
      <c r="G24" s="707"/>
      <c r="H24" s="707"/>
      <c r="I24" s="707"/>
      <c r="J24" s="772" t="s">
        <v>491</v>
      </c>
      <c r="K24" s="135">
        <v>1648</v>
      </c>
      <c r="L24" s="332">
        <f>+'B1 - MNP Stmt of Operations'!I33</f>
        <v>0</v>
      </c>
      <c r="M24" s="765"/>
      <c r="N24" s="537"/>
      <c r="O24" s="537"/>
    </row>
    <row r="25" spans="2:15">
      <c r="B25" s="999"/>
      <c r="C25" s="707"/>
      <c r="D25" s="707"/>
      <c r="E25" s="707"/>
      <c r="F25" s="707"/>
      <c r="G25" s="707"/>
      <c r="H25" s="707"/>
      <c r="I25" s="707"/>
      <c r="J25" s="772"/>
      <c r="K25" s="835"/>
      <c r="L25" s="786"/>
      <c r="M25" s="765"/>
      <c r="N25" s="537"/>
      <c r="O25" s="537"/>
    </row>
    <row r="26" spans="2:15">
      <c r="B26" s="999"/>
      <c r="C26" s="707"/>
      <c r="D26" s="707"/>
      <c r="E26" s="707" t="s">
        <v>16</v>
      </c>
      <c r="F26" s="707"/>
      <c r="G26" s="707"/>
      <c r="H26" s="707"/>
      <c r="I26" s="707"/>
      <c r="J26" s="772" t="s">
        <v>113</v>
      </c>
      <c r="K26" s="135">
        <v>1650</v>
      </c>
      <c r="L26" s="322">
        <f>SUM(L21:L24)</f>
        <v>0</v>
      </c>
      <c r="M26" s="765"/>
      <c r="N26" s="537"/>
      <c r="O26" s="537"/>
    </row>
    <row r="27" spans="2:15">
      <c r="B27" s="999"/>
      <c r="C27" s="707"/>
      <c r="D27" s="707"/>
      <c r="E27" s="707"/>
      <c r="F27" s="707"/>
      <c r="G27" s="707"/>
      <c r="H27" s="707"/>
      <c r="I27" s="707"/>
      <c r="J27" s="772"/>
      <c r="K27" s="835"/>
      <c r="L27" s="1108"/>
      <c r="M27" s="765"/>
      <c r="N27" s="537"/>
      <c r="O27" s="537"/>
    </row>
    <row r="28" spans="2:15">
      <c r="B28" s="999"/>
      <c r="C28" s="707" t="s">
        <v>131</v>
      </c>
      <c r="D28" s="707"/>
      <c r="E28" s="707"/>
      <c r="F28" s="707"/>
      <c r="G28" s="707"/>
      <c r="H28" s="707"/>
      <c r="I28" s="707"/>
      <c r="J28" s="772"/>
      <c r="K28" s="835"/>
      <c r="L28" s="1108"/>
      <c r="M28" s="765"/>
      <c r="N28" s="537"/>
      <c r="O28" s="537"/>
    </row>
    <row r="29" spans="2:15">
      <c r="B29" s="999"/>
      <c r="C29" s="707"/>
      <c r="D29" s="707"/>
      <c r="E29" s="707" t="s">
        <v>163</v>
      </c>
      <c r="F29" s="707"/>
      <c r="G29" s="772" t="s">
        <v>446</v>
      </c>
      <c r="H29" s="135">
        <v>1651</v>
      </c>
      <c r="I29" s="480"/>
      <c r="J29" s="1107"/>
      <c r="K29" s="835"/>
      <c r="L29" s="1108"/>
      <c r="M29" s="765"/>
      <c r="N29" s="537"/>
      <c r="O29" s="537"/>
    </row>
    <row r="30" spans="2:15">
      <c r="B30" s="999"/>
      <c r="C30" s="785"/>
      <c r="D30" s="707"/>
      <c r="E30" s="707"/>
      <c r="F30" s="707"/>
      <c r="G30" s="707"/>
      <c r="H30" s="707"/>
      <c r="I30" s="707"/>
      <c r="J30" s="772"/>
      <c r="K30" s="835"/>
      <c r="L30" s="1108"/>
      <c r="M30" s="765"/>
      <c r="N30" s="537"/>
      <c r="O30" s="537"/>
    </row>
    <row r="31" spans="2:15" ht="51">
      <c r="B31" s="999"/>
      <c r="C31" s="785"/>
      <c r="D31" s="707"/>
      <c r="E31" s="140" t="s">
        <v>132</v>
      </c>
      <c r="F31" s="140"/>
      <c r="G31" s="138" t="s">
        <v>133</v>
      </c>
      <c r="H31" s="139" t="s">
        <v>134</v>
      </c>
      <c r="I31" s="139" t="s">
        <v>145</v>
      </c>
      <c r="J31" s="1104" t="s">
        <v>783</v>
      </c>
      <c r="K31" s="835"/>
      <c r="L31" s="1108"/>
      <c r="M31" s="765"/>
      <c r="N31" s="537"/>
      <c r="O31" s="537"/>
    </row>
    <row r="32" spans="2:15">
      <c r="B32" s="999"/>
      <c r="C32" s="785"/>
      <c r="D32" s="707"/>
      <c r="E32" s="359"/>
      <c r="F32" s="360"/>
      <c r="G32" s="361" t="s">
        <v>125</v>
      </c>
      <c r="H32" s="361" t="s">
        <v>124</v>
      </c>
      <c r="I32" s="361" t="s">
        <v>122</v>
      </c>
      <c r="J32" s="361" t="s">
        <v>123</v>
      </c>
      <c r="K32" s="835"/>
      <c r="L32" s="1108"/>
      <c r="M32" s="765"/>
      <c r="N32" s="537"/>
      <c r="O32" s="537"/>
    </row>
    <row r="33" spans="2:15">
      <c r="B33" s="999"/>
      <c r="C33" s="785"/>
      <c r="D33" s="707"/>
      <c r="E33" s="363" t="str">
        <f>+'B3 - MNP -Federal Unit Activity'!C17</f>
        <v>Bachelor</v>
      </c>
      <c r="F33" s="364"/>
      <c r="G33" s="369">
        <f>+'B3 - MNP -Federal Unit Activity'!AB17</f>
        <v>0</v>
      </c>
      <c r="H33" s="456">
        <v>0</v>
      </c>
      <c r="I33" s="369">
        <f>+(H33*I29)</f>
        <v>0</v>
      </c>
      <c r="J33" s="457">
        <f>G33*I33*12</f>
        <v>0</v>
      </c>
      <c r="K33" s="835"/>
      <c r="L33" s="1108"/>
      <c r="M33" s="765"/>
      <c r="N33" s="537"/>
      <c r="O33" s="537"/>
    </row>
    <row r="34" spans="2:15">
      <c r="B34" s="999"/>
      <c r="C34" s="785"/>
      <c r="D34" s="707"/>
      <c r="E34" s="363" t="str">
        <f>+'B3 - MNP -Federal Unit Activity'!C18</f>
        <v>1 Bed Apt</v>
      </c>
      <c r="F34" s="364"/>
      <c r="G34" s="369">
        <f>+'B3 - MNP -Federal Unit Activity'!AB18</f>
        <v>0</v>
      </c>
      <c r="H34" s="456"/>
      <c r="I34" s="369">
        <f>ROUND(H34*I29,0)</f>
        <v>0</v>
      </c>
      <c r="J34" s="457">
        <f t="shared" ref="J34:J41" si="0">G34*I34*12</f>
        <v>0</v>
      </c>
      <c r="K34" s="835"/>
      <c r="L34" s="1108"/>
      <c r="M34" s="765"/>
      <c r="N34" s="537"/>
      <c r="O34" s="537"/>
    </row>
    <row r="35" spans="2:15">
      <c r="B35" s="999"/>
      <c r="C35" s="785"/>
      <c r="D35" s="707"/>
      <c r="E35" s="363" t="str">
        <f>+'B3 - MNP -Federal Unit Activity'!C19</f>
        <v>2 Bed Apt</v>
      </c>
      <c r="F35" s="364"/>
      <c r="G35" s="369">
        <f>+'B3 - MNP -Federal Unit Activity'!AB19</f>
        <v>0</v>
      </c>
      <c r="H35" s="456"/>
      <c r="I35" s="369">
        <f>ROUND(H35*I29,0)</f>
        <v>0</v>
      </c>
      <c r="J35" s="457">
        <f t="shared" si="0"/>
        <v>0</v>
      </c>
      <c r="K35" s="835"/>
      <c r="L35" s="1108"/>
      <c r="M35" s="765"/>
      <c r="N35" s="537"/>
      <c r="O35" s="537"/>
    </row>
    <row r="36" spans="2:15">
      <c r="B36" s="999"/>
      <c r="C36" s="785"/>
      <c r="D36" s="707"/>
      <c r="E36" s="363" t="str">
        <f>+'B3 - MNP -Federal Unit Activity'!C20</f>
        <v>3 Bed Apt</v>
      </c>
      <c r="F36" s="364"/>
      <c r="G36" s="369">
        <f>+'B3 - MNP -Federal Unit Activity'!AB20</f>
        <v>0</v>
      </c>
      <c r="H36" s="456">
        <v>0</v>
      </c>
      <c r="I36" s="369">
        <f t="shared" ref="I36:I41" si="1">H36*$I$29</f>
        <v>0</v>
      </c>
      <c r="J36" s="457">
        <f t="shared" si="0"/>
        <v>0</v>
      </c>
      <c r="K36" s="835"/>
      <c r="L36" s="1108"/>
      <c r="M36" s="765"/>
      <c r="N36" s="537"/>
      <c r="O36" s="537"/>
    </row>
    <row r="37" spans="2:15">
      <c r="B37" s="999"/>
      <c r="C37" s="785"/>
      <c r="D37" s="707"/>
      <c r="E37" s="363" t="str">
        <f>+'B3 - MNP -Federal Unit Activity'!C21</f>
        <v>3 Bed Apt</v>
      </c>
      <c r="F37" s="364"/>
      <c r="G37" s="369">
        <f>+'B3 - MNP -Federal Unit Activity'!AB21</f>
        <v>0</v>
      </c>
      <c r="H37" s="456">
        <v>0</v>
      </c>
      <c r="I37" s="369">
        <f t="shared" si="1"/>
        <v>0</v>
      </c>
      <c r="J37" s="457">
        <f t="shared" si="0"/>
        <v>0</v>
      </c>
      <c r="K37" s="835"/>
      <c r="L37" s="1108"/>
      <c r="M37" s="765"/>
      <c r="N37" s="537"/>
      <c r="O37" s="537"/>
    </row>
    <row r="38" spans="2:15">
      <c r="B38" s="999"/>
      <c r="C38" s="785"/>
      <c r="D38" s="707"/>
      <c r="E38" s="363" t="str">
        <f>+'B3 - MNP -Federal Unit Activity'!C22</f>
        <v>2 Bed TH</v>
      </c>
      <c r="F38" s="364"/>
      <c r="G38" s="369">
        <f>+'B3 - MNP -Federal Unit Activity'!AB22</f>
        <v>0</v>
      </c>
      <c r="H38" s="456">
        <v>0</v>
      </c>
      <c r="I38" s="369">
        <f t="shared" si="1"/>
        <v>0</v>
      </c>
      <c r="J38" s="457">
        <f t="shared" si="0"/>
        <v>0</v>
      </c>
      <c r="K38" s="835"/>
      <c r="L38" s="1108"/>
      <c r="M38" s="765"/>
      <c r="N38" s="537"/>
      <c r="O38" s="537"/>
    </row>
    <row r="39" spans="2:15">
      <c r="B39" s="999"/>
      <c r="C39" s="785"/>
      <c r="D39" s="707"/>
      <c r="E39" s="363" t="str">
        <f>+'B3 - MNP -Federal Unit Activity'!C23</f>
        <v>3 Bed TH</v>
      </c>
      <c r="F39" s="364"/>
      <c r="G39" s="369">
        <f>+'B3 - MNP -Federal Unit Activity'!AB23</f>
        <v>0</v>
      </c>
      <c r="H39" s="456">
        <v>0</v>
      </c>
      <c r="I39" s="369">
        <f t="shared" si="1"/>
        <v>0</v>
      </c>
      <c r="J39" s="457">
        <f t="shared" si="0"/>
        <v>0</v>
      </c>
      <c r="K39" s="835"/>
      <c r="L39" s="1108"/>
      <c r="M39" s="765"/>
      <c r="N39" s="537"/>
      <c r="O39" s="537"/>
    </row>
    <row r="40" spans="2:15">
      <c r="B40" s="999"/>
      <c r="C40" s="785"/>
      <c r="D40" s="707"/>
      <c r="E40" s="363" t="str">
        <f>+'B3 - MNP -Federal Unit Activity'!C24</f>
        <v>4 Bed TH</v>
      </c>
      <c r="F40" s="364"/>
      <c r="G40" s="369">
        <f>+'B3 - MNP -Federal Unit Activity'!AB24</f>
        <v>0</v>
      </c>
      <c r="H40" s="456">
        <v>0</v>
      </c>
      <c r="I40" s="369">
        <f t="shared" si="1"/>
        <v>0</v>
      </c>
      <c r="J40" s="457">
        <f t="shared" si="0"/>
        <v>0</v>
      </c>
      <c r="K40" s="835"/>
      <c r="L40" s="1108"/>
      <c r="M40" s="765"/>
      <c r="N40" s="537"/>
      <c r="O40" s="537"/>
    </row>
    <row r="41" spans="2:15">
      <c r="B41" s="999"/>
      <c r="C41" s="785"/>
      <c r="D41" s="707"/>
      <c r="E41" s="363">
        <f>+'B3 - MNP -Federal Unit Activity'!C25</f>
        <v>0</v>
      </c>
      <c r="F41" s="364"/>
      <c r="G41" s="369">
        <f>+'B3 - MNP -Federal Unit Activity'!AB25</f>
        <v>0</v>
      </c>
      <c r="H41" s="456"/>
      <c r="I41" s="369">
        <f t="shared" si="1"/>
        <v>0</v>
      </c>
      <c r="J41" s="457">
        <f t="shared" si="0"/>
        <v>0</v>
      </c>
      <c r="K41" s="835"/>
      <c r="L41" s="1108"/>
      <c r="M41" s="765"/>
      <c r="N41" s="537"/>
      <c r="O41" s="537"/>
    </row>
    <row r="42" spans="2:15">
      <c r="B42" s="999"/>
      <c r="C42" s="785"/>
      <c r="D42" s="707"/>
      <c r="E42" s="707" t="s">
        <v>141</v>
      </c>
      <c r="F42" s="135">
        <v>1652</v>
      </c>
      <c r="G42" s="369">
        <f>SUM(G33:G41)</f>
        <v>0</v>
      </c>
      <c r="H42" s="1109"/>
      <c r="I42" s="243">
        <v>1653</v>
      </c>
      <c r="J42" s="457">
        <f>SUM(J33:J41)</f>
        <v>0</v>
      </c>
      <c r="K42" s="835"/>
      <c r="L42" s="1108"/>
      <c r="M42" s="765"/>
      <c r="N42" s="537"/>
      <c r="O42" s="537"/>
    </row>
    <row r="43" spans="2:15">
      <c r="B43" s="999"/>
      <c r="C43" s="785"/>
      <c r="D43" s="707"/>
      <c r="E43" s="770" t="s">
        <v>135</v>
      </c>
      <c r="F43" s="707"/>
      <c r="G43" s="707"/>
      <c r="H43" s="707"/>
      <c r="I43" s="707"/>
      <c r="J43" s="772" t="s">
        <v>414</v>
      </c>
      <c r="K43" s="135">
        <v>1654</v>
      </c>
      <c r="L43" s="320"/>
      <c r="M43" s="765"/>
      <c r="N43" s="537"/>
      <c r="O43" s="537"/>
    </row>
    <row r="44" spans="2:15">
      <c r="B44" s="999"/>
      <c r="C44" s="785"/>
      <c r="D44" s="707"/>
      <c r="E44" s="770" t="s">
        <v>136</v>
      </c>
      <c r="F44" s="707"/>
      <c r="G44" s="707"/>
      <c r="H44" s="707"/>
      <c r="I44" s="707"/>
      <c r="J44" s="772" t="s">
        <v>142</v>
      </c>
      <c r="K44" s="135">
        <v>1655</v>
      </c>
      <c r="L44" s="332">
        <f>J42-L43</f>
        <v>0</v>
      </c>
      <c r="M44" s="765"/>
      <c r="N44" s="537"/>
      <c r="O44" s="537"/>
    </row>
    <row r="45" spans="2:15">
      <c r="B45" s="999"/>
      <c r="C45" s="785"/>
      <c r="D45" s="770" t="s">
        <v>137</v>
      </c>
      <c r="E45" s="770"/>
      <c r="F45" s="707"/>
      <c r="G45" s="707"/>
      <c r="H45" s="707"/>
      <c r="I45" s="707"/>
      <c r="J45" s="707"/>
      <c r="K45" s="135">
        <v>1656</v>
      </c>
      <c r="L45" s="330">
        <f>+('B1 - MNP Stmt of Operations'!I14-'B1 - MNP Stmt of Operations'!I16)</f>
        <v>0</v>
      </c>
      <c r="M45" s="765"/>
      <c r="N45" s="537"/>
      <c r="O45" s="537"/>
    </row>
    <row r="46" spans="2:15">
      <c r="B46" s="999"/>
      <c r="C46" s="785"/>
      <c r="D46" s="707"/>
      <c r="E46" s="707" t="s">
        <v>138</v>
      </c>
      <c r="F46" s="707"/>
      <c r="G46" s="707"/>
      <c r="H46" s="707"/>
      <c r="I46" s="707"/>
      <c r="J46" s="772" t="s">
        <v>164</v>
      </c>
      <c r="K46" s="135">
        <v>1660</v>
      </c>
      <c r="L46" s="332">
        <f>MAX(L44,L45)</f>
        <v>0</v>
      </c>
      <c r="M46" s="765"/>
      <c r="N46" s="537"/>
      <c r="O46" s="537"/>
    </row>
    <row r="47" spans="2:15">
      <c r="B47" s="999"/>
      <c r="C47" s="785"/>
      <c r="D47" s="770" t="s">
        <v>139</v>
      </c>
      <c r="E47" s="707"/>
      <c r="F47" s="707"/>
      <c r="G47" s="707"/>
      <c r="H47" s="707"/>
      <c r="I47" s="707"/>
      <c r="J47" s="707"/>
      <c r="K47" s="135">
        <v>1661</v>
      </c>
      <c r="L47" s="330">
        <f>'B1 - MNP Stmt of Operations'!I13-'B1 - MNP Stmt of Operations'!I17</f>
        <v>0</v>
      </c>
      <c r="M47" s="765"/>
      <c r="N47" s="537"/>
      <c r="O47" s="537"/>
    </row>
    <row r="48" spans="2:15">
      <c r="B48" s="999"/>
      <c r="C48" s="707"/>
      <c r="D48" s="770" t="s">
        <v>268</v>
      </c>
      <c r="E48" s="707"/>
      <c r="F48" s="707"/>
      <c r="G48" s="707"/>
      <c r="H48" s="707"/>
      <c r="I48" s="707"/>
      <c r="J48" s="772"/>
      <c r="K48" s="135">
        <v>1662</v>
      </c>
      <c r="L48" s="332">
        <f>+'B1 - MNP Stmt of Operations'!I20+'B1 - MNP Stmt of Operations'!I19</f>
        <v>0</v>
      </c>
      <c r="M48" s="765"/>
      <c r="N48" s="537"/>
      <c r="O48" s="537"/>
    </row>
    <row r="49" spans="2:15">
      <c r="B49" s="999"/>
      <c r="C49" s="785"/>
      <c r="D49" s="827"/>
      <c r="E49" s="707" t="s">
        <v>140</v>
      </c>
      <c r="F49" s="707"/>
      <c r="G49" s="707"/>
      <c r="H49" s="707"/>
      <c r="I49" s="707"/>
      <c r="J49" s="772" t="s">
        <v>143</v>
      </c>
      <c r="K49" s="135">
        <v>1665</v>
      </c>
      <c r="L49" s="332">
        <f>SUM(L46:L48)</f>
        <v>0</v>
      </c>
      <c r="M49" s="765"/>
      <c r="N49" s="537"/>
      <c r="O49" s="537"/>
    </row>
    <row r="50" spans="2:15">
      <c r="B50" s="999"/>
      <c r="C50" s="785"/>
      <c r="D50" s="827"/>
      <c r="E50" s="707"/>
      <c r="F50" s="707"/>
      <c r="G50" s="707"/>
      <c r="H50" s="707"/>
      <c r="I50" s="707"/>
      <c r="J50" s="772"/>
      <c r="K50" s="835"/>
      <c r="L50" s="1108"/>
      <c r="M50" s="765"/>
      <c r="N50" s="537"/>
      <c r="O50" s="537"/>
    </row>
    <row r="51" spans="2:15">
      <c r="B51" s="999"/>
      <c r="C51" s="785"/>
      <c r="D51" s="707"/>
      <c r="E51" s="707"/>
      <c r="F51" s="707"/>
      <c r="G51" s="707"/>
      <c r="H51" s="707"/>
      <c r="I51" s="707"/>
      <c r="J51" s="772"/>
      <c r="K51" s="546"/>
      <c r="L51" s="596"/>
      <c r="M51" s="765"/>
      <c r="N51" s="537"/>
      <c r="O51" s="537"/>
    </row>
    <row r="52" spans="2:15">
      <c r="B52" s="999"/>
      <c r="C52" s="707" t="s">
        <v>267</v>
      </c>
      <c r="D52" s="707"/>
      <c r="E52" s="707"/>
      <c r="F52" s="707"/>
      <c r="G52" s="707"/>
      <c r="H52" s="707"/>
      <c r="I52" s="707"/>
      <c r="J52" s="772" t="s">
        <v>144</v>
      </c>
      <c r="K52" s="135">
        <v>1680</v>
      </c>
      <c r="L52" s="455">
        <f>IF(L26-L49&lt;0,0,L26-L49)</f>
        <v>0</v>
      </c>
      <c r="M52" s="765"/>
      <c r="N52" s="537"/>
      <c r="O52" s="537"/>
    </row>
    <row r="53" spans="2:15">
      <c r="B53" s="999"/>
      <c r="C53" s="707" t="s">
        <v>412</v>
      </c>
      <c r="D53" s="707"/>
      <c r="E53" s="707"/>
      <c r="F53" s="707"/>
      <c r="G53" s="707"/>
      <c r="H53" s="707"/>
      <c r="I53" s="707"/>
      <c r="J53" s="772" t="s">
        <v>584</v>
      </c>
      <c r="K53" s="135">
        <v>1685</v>
      </c>
      <c r="L53" s="508">
        <f>'B1 - MNP Stmt of Operations'!I22+'B1 - MNP Stmt of Operations'!I23</f>
        <v>0</v>
      </c>
      <c r="M53" s="765"/>
      <c r="N53" s="537"/>
      <c r="O53" s="537"/>
    </row>
    <row r="54" spans="2:15">
      <c r="B54" s="999"/>
      <c r="C54" s="707" t="s">
        <v>197</v>
      </c>
      <c r="D54" s="707"/>
      <c r="E54" s="707"/>
      <c r="F54" s="707"/>
      <c r="G54" s="707"/>
      <c r="H54" s="707"/>
      <c r="I54" s="707"/>
      <c r="J54" s="772"/>
      <c r="K54" s="135">
        <v>1690</v>
      </c>
      <c r="L54" s="322">
        <f>+(L52-L53)</f>
        <v>0</v>
      </c>
      <c r="M54" s="765"/>
      <c r="N54" s="537"/>
      <c r="O54" s="537"/>
    </row>
    <row r="55" spans="2:15" ht="13.8" thickBot="1">
      <c r="B55" s="1003"/>
      <c r="C55" s="848" t="str">
        <f>+Version</f>
        <v>version: RMD April 2021_MMAH Nov 2012</v>
      </c>
      <c r="D55" s="848"/>
      <c r="E55" s="848"/>
      <c r="F55" s="848"/>
      <c r="G55" s="848"/>
      <c r="H55" s="848"/>
      <c r="I55" s="848"/>
      <c r="J55" s="1004"/>
      <c r="K55" s="1110"/>
      <c r="L55" s="1111"/>
      <c r="M55" s="1106"/>
      <c r="N55" s="537"/>
      <c r="O55" s="537"/>
    </row>
    <row r="56" spans="2:15" ht="13.8" thickTop="1">
      <c r="B56" s="104"/>
      <c r="M56" s="537"/>
      <c r="N56" s="537"/>
      <c r="O56" s="537"/>
    </row>
    <row r="57" spans="2:15">
      <c r="J57" s="136"/>
      <c r="K57" s="134"/>
      <c r="M57" s="537"/>
      <c r="N57" s="537"/>
      <c r="O57" s="537"/>
    </row>
    <row r="58" spans="2:15">
      <c r="E58" s="242"/>
      <c r="F58" s="242"/>
      <c r="G58" s="242"/>
      <c r="H58" s="242"/>
      <c r="I58" s="242"/>
      <c r="J58" s="242"/>
      <c r="K58" s="242"/>
      <c r="L58" s="242"/>
      <c r="M58" s="537"/>
      <c r="N58" s="537"/>
      <c r="O58" s="537"/>
    </row>
    <row r="59" spans="2:15">
      <c r="E59" s="242"/>
      <c r="F59" s="1259"/>
      <c r="G59" s="1259"/>
      <c r="H59" s="1259"/>
      <c r="I59" s="242"/>
      <c r="J59" s="240"/>
      <c r="K59" s="242"/>
      <c r="L59" s="242"/>
      <c r="M59" s="537"/>
      <c r="N59" s="537"/>
      <c r="O59" s="537"/>
    </row>
    <row r="60" spans="2:15">
      <c r="E60" s="242"/>
      <c r="F60" s="242"/>
      <c r="G60" s="242"/>
      <c r="H60" s="242"/>
      <c r="I60" s="242"/>
      <c r="J60" s="503"/>
      <c r="K60" s="504"/>
      <c r="L60" s="242"/>
      <c r="M60" s="537"/>
      <c r="N60" s="537"/>
      <c r="O60" s="537"/>
    </row>
    <row r="61" spans="2:15">
      <c r="E61" s="242"/>
      <c r="F61" s="1261"/>
      <c r="G61" s="1260"/>
      <c r="H61" s="242"/>
      <c r="I61" s="242"/>
      <c r="J61" s="503"/>
      <c r="K61" s="504"/>
      <c r="L61" s="242"/>
      <c r="M61" s="537"/>
      <c r="N61" s="537"/>
      <c r="O61" s="537"/>
    </row>
    <row r="62" spans="2:15">
      <c r="E62" s="242"/>
      <c r="F62" s="242"/>
      <c r="G62" s="242"/>
      <c r="H62" s="242"/>
      <c r="I62" s="242"/>
      <c r="J62" s="503"/>
      <c r="K62" s="504"/>
      <c r="L62" s="242"/>
      <c r="M62" s="537"/>
      <c r="N62" s="537"/>
      <c r="O62" s="537"/>
    </row>
    <row r="63" spans="2:15">
      <c r="E63" s="242"/>
      <c r="F63" s="242"/>
      <c r="G63" s="242"/>
      <c r="H63" s="242"/>
      <c r="I63" s="242"/>
      <c r="J63" s="503"/>
      <c r="K63" s="504"/>
      <c r="L63" s="242"/>
      <c r="M63" s="537"/>
      <c r="N63" s="537"/>
      <c r="O63" s="537"/>
    </row>
    <row r="64" spans="2:15">
      <c r="E64" s="242"/>
      <c r="F64" s="505"/>
      <c r="G64" s="506"/>
      <c r="H64" s="506"/>
      <c r="I64" s="242"/>
      <c r="J64" s="503"/>
      <c r="K64" s="504"/>
      <c r="L64" s="242"/>
      <c r="M64" s="537"/>
      <c r="N64" s="537"/>
      <c r="O64" s="537"/>
    </row>
    <row r="65" spans="5:15">
      <c r="E65" s="242"/>
      <c r="F65" s="506"/>
      <c r="G65" s="507"/>
      <c r="H65" s="506"/>
      <c r="I65" s="242"/>
      <c r="J65" s="503"/>
      <c r="K65" s="504"/>
      <c r="L65" s="242"/>
      <c r="M65" s="537"/>
      <c r="N65" s="537"/>
      <c r="O65" s="537"/>
    </row>
    <row r="66" spans="5:15">
      <c r="E66" s="242"/>
      <c r="F66" s="242"/>
      <c r="G66" s="242"/>
      <c r="H66" s="242"/>
      <c r="I66" s="242"/>
      <c r="J66" s="503"/>
      <c r="K66" s="504"/>
      <c r="L66" s="242"/>
      <c r="M66" s="537"/>
      <c r="N66" s="537"/>
      <c r="O66" s="537"/>
    </row>
    <row r="67" spans="5:15">
      <c r="E67" s="242"/>
      <c r="F67" s="242"/>
      <c r="G67" s="242"/>
      <c r="H67" s="242"/>
      <c r="I67" s="242"/>
      <c r="J67" s="242"/>
      <c r="K67" s="242"/>
      <c r="L67" s="242"/>
      <c r="M67" s="537"/>
      <c r="N67" s="537"/>
      <c r="O67" s="537"/>
    </row>
    <row r="68" spans="5:15">
      <c r="E68" s="242"/>
      <c r="F68" s="242"/>
      <c r="G68" s="242"/>
      <c r="H68" s="242"/>
      <c r="I68" s="242"/>
      <c r="J68" s="1260"/>
      <c r="K68" s="1260"/>
      <c r="L68" s="242"/>
    </row>
    <row r="69" spans="5:15">
      <c r="E69" s="242"/>
      <c r="F69" s="242"/>
      <c r="G69" s="242"/>
      <c r="H69" s="242"/>
      <c r="I69" s="242"/>
      <c r="J69" s="242"/>
      <c r="K69" s="242"/>
      <c r="L69" s="242"/>
    </row>
  </sheetData>
  <sheetProtection selectLockedCells="1"/>
  <mergeCells count="3">
    <mergeCell ref="F59:H59"/>
    <mergeCell ref="J68:K68"/>
    <mergeCell ref="F61:G61"/>
  </mergeCells>
  <phoneticPr fontId="37" type="noConversion"/>
  <pageMargins left="0.86" right="0.5" top="0.75" bottom="0.5" header="0.5" footer="0.25"/>
  <pageSetup scale="85" orientation="portrait" r:id="rId1"/>
  <headerFooter alignWithMargins="0"/>
  <rowBreaks count="1" manualBreakCount="1">
    <brk id="57" max="16383" man="1"/>
  </rowBreaks>
  <ignoredErrors>
    <ignoredError sqref="L5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3"/>
  <dimension ref="A1:K65"/>
  <sheetViews>
    <sheetView showGridLines="0" showZeros="0" zoomScale="90" zoomScaleNormal="90" zoomScaleSheetLayoutView="100" workbookViewId="0">
      <selection activeCell="K15" sqref="K15"/>
    </sheetView>
  </sheetViews>
  <sheetFormatPr defaultRowHeight="13.2"/>
  <cols>
    <col min="1" max="1" width="2.6640625" style="70" customWidth="1"/>
    <col min="2" max="2" width="2.88671875" customWidth="1"/>
    <col min="3" max="3" width="6.6640625" customWidth="1"/>
    <col min="4" max="4" width="51.6640625" customWidth="1"/>
    <col min="5" max="7" width="14.6640625" customWidth="1"/>
    <col min="8" max="8" width="2.33203125" customWidth="1"/>
    <col min="9" max="9" width="0.6640625" customWidth="1"/>
  </cols>
  <sheetData>
    <row r="1" spans="2:11" ht="13.8" thickBot="1"/>
    <row r="2" spans="2:11" ht="23.4" thickTop="1">
      <c r="B2" s="25"/>
      <c r="C2" s="52"/>
      <c r="D2" s="26"/>
      <c r="E2" s="46"/>
      <c r="F2" s="47"/>
      <c r="G2" s="46" t="s">
        <v>795</v>
      </c>
      <c r="H2" s="82"/>
      <c r="I2" s="38"/>
    </row>
    <row r="3" spans="2:11" ht="22.8">
      <c r="B3" s="31" t="s">
        <v>0</v>
      </c>
      <c r="C3" s="21"/>
      <c r="D3" s="21"/>
      <c r="E3" s="44"/>
      <c r="F3" s="48"/>
      <c r="G3" s="44" t="s">
        <v>46</v>
      </c>
      <c r="I3" s="39"/>
    </row>
    <row r="4" spans="2:11">
      <c r="B4" s="31"/>
      <c r="C4" s="21"/>
      <c r="D4" s="21"/>
      <c r="E4" s="35"/>
      <c r="F4" s="49"/>
      <c r="G4" s="49"/>
      <c r="H4" s="56"/>
      <c r="I4" s="50"/>
    </row>
    <row r="5" spans="2:11" ht="17.399999999999999">
      <c r="B5" s="164"/>
      <c r="C5" s="160" t="s">
        <v>170</v>
      </c>
      <c r="D5" s="307">
        <f>+YearEnd</f>
        <v>0</v>
      </c>
      <c r="E5" s="1262">
        <f>+CorpName</f>
        <v>0</v>
      </c>
      <c r="F5" s="1263"/>
      <c r="G5" s="1263"/>
      <c r="H5" s="223"/>
      <c r="I5" s="224"/>
      <c r="J5" s="223"/>
      <c r="K5" s="223"/>
    </row>
    <row r="6" spans="2:11" ht="17.399999999999999">
      <c r="B6" s="36"/>
      <c r="C6" s="37"/>
      <c r="D6" s="37"/>
      <c r="E6" s="225"/>
      <c r="F6" s="226"/>
      <c r="G6" s="227"/>
      <c r="H6" s="223"/>
      <c r="I6" s="224"/>
      <c r="J6" s="223"/>
      <c r="K6" s="223"/>
    </row>
    <row r="7" spans="2:11" ht="16.2" thickBot="1">
      <c r="B7" s="107"/>
      <c r="C7" s="108" t="s">
        <v>91</v>
      </c>
      <c r="D7" s="109"/>
      <c r="E7" s="111"/>
      <c r="F7" s="110"/>
      <c r="G7" s="157" t="s">
        <v>578</v>
      </c>
      <c r="H7" s="110"/>
      <c r="I7" s="117"/>
    </row>
    <row r="8" spans="2:11" ht="14.4" thickTop="1" thickBot="1"/>
    <row r="9" spans="2:11" ht="16.2" thickTop="1">
      <c r="B9" s="972"/>
      <c r="C9" s="1112"/>
      <c r="D9" s="973"/>
      <c r="E9" s="737"/>
      <c r="F9" s="737"/>
      <c r="G9" s="737"/>
      <c r="H9" s="737"/>
      <c r="I9" s="911"/>
      <c r="J9" s="537"/>
    </row>
    <row r="10" spans="2:11" ht="15.6">
      <c r="B10" s="986"/>
      <c r="C10" s="1113" t="s">
        <v>116</v>
      </c>
      <c r="D10" s="1114"/>
      <c r="E10" s="1114"/>
      <c r="F10" s="1114"/>
      <c r="G10" s="1114"/>
      <c r="H10" s="1114"/>
      <c r="I10" s="1115"/>
      <c r="J10" s="537"/>
    </row>
    <row r="11" spans="2:11">
      <c r="B11" s="905"/>
      <c r="C11" s="1116"/>
      <c r="D11" s="1117"/>
      <c r="E11" s="1117"/>
      <c r="F11" s="1117"/>
      <c r="G11" s="1117"/>
      <c r="H11" s="1117"/>
      <c r="I11" s="909"/>
      <c r="J11" s="537"/>
    </row>
    <row r="12" spans="2:11">
      <c r="B12" s="905"/>
      <c r="C12" s="114"/>
      <c r="D12" s="133" t="s">
        <v>103</v>
      </c>
      <c r="E12" s="122"/>
      <c r="F12" s="1264" t="s">
        <v>447</v>
      </c>
      <c r="G12" s="1265"/>
      <c r="H12" s="122"/>
      <c r="I12" s="977"/>
      <c r="J12" s="537"/>
    </row>
    <row r="13" spans="2:11">
      <c r="B13" s="905"/>
      <c r="C13" s="114"/>
      <c r="D13" s="434"/>
      <c r="E13" s="122"/>
      <c r="F13" s="1266" t="s">
        <v>448</v>
      </c>
      <c r="G13" s="1267"/>
      <c r="H13" s="122"/>
      <c r="I13" s="977"/>
      <c r="J13" s="537"/>
    </row>
    <row r="14" spans="2:11">
      <c r="B14" s="905"/>
      <c r="C14" s="114"/>
      <c r="D14" s="434"/>
      <c r="E14" s="122"/>
      <c r="F14" s="436"/>
      <c r="G14" s="437"/>
      <c r="H14" s="122"/>
      <c r="I14" s="977"/>
      <c r="J14" s="537"/>
    </row>
    <row r="15" spans="2:11">
      <c r="B15" s="905"/>
      <c r="C15" s="114"/>
      <c r="D15" s="435"/>
      <c r="E15" s="122"/>
      <c r="F15" s="438" t="s">
        <v>43</v>
      </c>
      <c r="G15" s="439" t="s">
        <v>44</v>
      </c>
      <c r="H15" s="122"/>
      <c r="I15" s="977"/>
      <c r="J15" s="537"/>
    </row>
    <row r="16" spans="2:11">
      <c r="B16" s="905"/>
      <c r="C16" s="114"/>
      <c r="D16" s="158"/>
      <c r="E16" s="122"/>
      <c r="F16" s="248"/>
      <c r="G16" s="248"/>
      <c r="H16" s="122"/>
      <c r="I16" s="977"/>
      <c r="J16" s="537"/>
    </row>
    <row r="17" spans="2:10">
      <c r="B17" s="905"/>
      <c r="C17" s="114"/>
      <c r="D17" s="158"/>
      <c r="E17" s="122"/>
      <c r="F17" s="248"/>
      <c r="G17" s="248"/>
      <c r="H17" s="122"/>
      <c r="I17" s="909"/>
      <c r="J17" s="537"/>
    </row>
    <row r="18" spans="2:10">
      <c r="B18" s="905"/>
      <c r="C18" s="114"/>
      <c r="D18" s="158"/>
      <c r="E18" s="122"/>
      <c r="F18" s="248"/>
      <c r="G18" s="248"/>
      <c r="H18" s="122"/>
      <c r="I18" s="909"/>
      <c r="J18" s="537"/>
    </row>
    <row r="19" spans="2:10">
      <c r="B19" s="905"/>
      <c r="C19" s="114"/>
      <c r="D19" s="158"/>
      <c r="E19" s="122"/>
      <c r="F19" s="248"/>
      <c r="G19" s="248"/>
      <c r="H19" s="122"/>
      <c r="I19" s="909"/>
      <c r="J19" s="537"/>
    </row>
    <row r="20" spans="2:10">
      <c r="B20" s="905"/>
      <c r="C20" s="114"/>
      <c r="D20" s="158"/>
      <c r="E20" s="122"/>
      <c r="F20" s="248"/>
      <c r="G20" s="248"/>
      <c r="H20" s="122"/>
      <c r="I20" s="909"/>
      <c r="J20" s="537"/>
    </row>
    <row r="21" spans="2:10">
      <c r="B21" s="905"/>
      <c r="C21" s="114"/>
      <c r="D21" s="158"/>
      <c r="E21" s="122"/>
      <c r="F21" s="248"/>
      <c r="G21" s="248"/>
      <c r="H21" s="122"/>
      <c r="I21" s="909"/>
      <c r="J21" s="537"/>
    </row>
    <row r="22" spans="2:10">
      <c r="B22" s="905"/>
      <c r="C22" s="114"/>
      <c r="D22" s="158"/>
      <c r="E22" s="122"/>
      <c r="F22" s="248"/>
      <c r="G22" s="248"/>
      <c r="H22" s="122"/>
      <c r="I22" s="909"/>
      <c r="J22" s="537"/>
    </row>
    <row r="23" spans="2:10">
      <c r="B23" s="905"/>
      <c r="C23" s="114"/>
      <c r="D23" s="158"/>
      <c r="E23" s="122"/>
      <c r="F23" s="248"/>
      <c r="G23" s="248"/>
      <c r="H23" s="122"/>
      <c r="I23" s="909"/>
      <c r="J23" s="537"/>
    </row>
    <row r="24" spans="2:10">
      <c r="B24" s="905"/>
      <c r="C24" s="114"/>
      <c r="D24" s="158"/>
      <c r="E24" s="122"/>
      <c r="F24" s="248"/>
      <c r="G24" s="248"/>
      <c r="H24" s="122"/>
      <c r="I24" s="909"/>
      <c r="J24" s="537"/>
    </row>
    <row r="25" spans="2:10">
      <c r="B25" s="905"/>
      <c r="C25" s="114"/>
      <c r="D25" s="158"/>
      <c r="E25" s="122"/>
      <c r="F25" s="248"/>
      <c r="G25" s="248"/>
      <c r="H25" s="122"/>
      <c r="I25" s="909"/>
      <c r="J25" s="537"/>
    </row>
    <row r="26" spans="2:10">
      <c r="B26" s="905"/>
      <c r="C26" s="114"/>
      <c r="D26" s="158"/>
      <c r="E26" s="122"/>
      <c r="F26" s="248"/>
      <c r="G26" s="248"/>
      <c r="H26" s="122"/>
      <c r="I26" s="909"/>
      <c r="J26" s="537"/>
    </row>
    <row r="27" spans="2:10">
      <c r="B27" s="905"/>
      <c r="C27" s="114"/>
      <c r="D27" s="158"/>
      <c r="E27" s="122"/>
      <c r="F27" s="248"/>
      <c r="G27" s="248"/>
      <c r="H27" s="122"/>
      <c r="I27" s="909"/>
      <c r="J27" s="537"/>
    </row>
    <row r="28" spans="2:10">
      <c r="B28" s="905"/>
      <c r="C28" s="114"/>
      <c r="D28" s="158"/>
      <c r="E28" s="122"/>
      <c r="F28" s="248"/>
      <c r="G28" s="248"/>
      <c r="H28" s="122"/>
      <c r="I28" s="909"/>
      <c r="J28" s="537"/>
    </row>
    <row r="29" spans="2:10">
      <c r="B29" s="905"/>
      <c r="C29" s="114"/>
      <c r="D29" s="158"/>
      <c r="E29" s="122"/>
      <c r="F29" s="248"/>
      <c r="G29" s="248"/>
      <c r="H29" s="122"/>
      <c r="I29" s="909"/>
      <c r="J29" s="537"/>
    </row>
    <row r="30" spans="2:10">
      <c r="B30" s="905"/>
      <c r="C30" s="114"/>
      <c r="D30" s="158"/>
      <c r="E30" s="122"/>
      <c r="F30" s="248"/>
      <c r="G30" s="248"/>
      <c r="H30" s="122"/>
      <c r="I30" s="909"/>
      <c r="J30" s="537"/>
    </row>
    <row r="31" spans="2:10">
      <c r="B31" s="905"/>
      <c r="C31" s="114"/>
      <c r="D31" s="158"/>
      <c r="E31" s="122"/>
      <c r="F31" s="248"/>
      <c r="G31" s="248"/>
      <c r="H31" s="122"/>
      <c r="I31" s="909"/>
      <c r="J31" s="537"/>
    </row>
    <row r="32" spans="2:10">
      <c r="B32" s="905"/>
      <c r="C32" s="114"/>
      <c r="D32" s="158"/>
      <c r="E32" s="122"/>
      <c r="F32" s="248"/>
      <c r="G32" s="248"/>
      <c r="H32" s="122"/>
      <c r="I32" s="909"/>
      <c r="J32" s="537"/>
    </row>
    <row r="33" spans="2:10">
      <c r="B33" s="905"/>
      <c r="C33" s="114"/>
      <c r="D33" s="158"/>
      <c r="E33" s="122"/>
      <c r="F33" s="248"/>
      <c r="G33" s="248"/>
      <c r="H33" s="122"/>
      <c r="I33" s="909"/>
      <c r="J33" s="537"/>
    </row>
    <row r="34" spans="2:10">
      <c r="B34" s="905"/>
      <c r="C34" s="114"/>
      <c r="D34" s="158"/>
      <c r="E34" s="122"/>
      <c r="F34" s="248"/>
      <c r="G34" s="248"/>
      <c r="H34" s="122"/>
      <c r="I34" s="909"/>
      <c r="J34" s="537"/>
    </row>
    <row r="35" spans="2:10">
      <c r="B35" s="905"/>
      <c r="C35" s="114"/>
      <c r="D35" s="158"/>
      <c r="E35" s="122"/>
      <c r="F35" s="248"/>
      <c r="G35" s="248"/>
      <c r="H35" s="122"/>
      <c r="I35" s="909"/>
      <c r="J35" s="537"/>
    </row>
    <row r="36" spans="2:10">
      <c r="B36" s="905"/>
      <c r="C36" s="114"/>
      <c r="D36" s="114" t="s">
        <v>16</v>
      </c>
      <c r="E36" s="1116"/>
      <c r="F36" s="322">
        <f>SUM(F16:F35)</f>
        <v>0</v>
      </c>
      <c r="G36" s="322">
        <f>SUM(G16:G35)</f>
        <v>0</v>
      </c>
      <c r="H36" s="122"/>
      <c r="I36" s="909"/>
      <c r="J36" s="537"/>
    </row>
    <row r="37" spans="2:10">
      <c r="B37" s="905"/>
      <c r="C37" s="114"/>
      <c r="D37" s="114"/>
      <c r="E37" s="114"/>
      <c r="F37" s="1118"/>
      <c r="G37" s="1118"/>
      <c r="H37" s="114"/>
      <c r="I37" s="545"/>
      <c r="J37" s="537"/>
    </row>
    <row r="38" spans="2:10" ht="13.8" thickBot="1">
      <c r="B38" s="1119"/>
      <c r="C38" s="978"/>
      <c r="D38" s="978"/>
      <c r="E38" s="978"/>
      <c r="F38" s="978"/>
      <c r="G38" s="978"/>
      <c r="H38" s="978"/>
      <c r="I38" s="597"/>
      <c r="J38" s="537"/>
    </row>
    <row r="39" spans="2:10" ht="14.4" thickTop="1" thickBot="1">
      <c r="B39" s="80"/>
      <c r="C39" s="53"/>
      <c r="D39" s="598"/>
      <c r="E39" s="598"/>
      <c r="F39" s="53"/>
      <c r="G39" s="53"/>
      <c r="H39" s="53"/>
      <c r="I39" s="58"/>
    </row>
    <row r="40" spans="2:10" ht="13.8" thickTop="1">
      <c r="B40" s="1120"/>
      <c r="C40" s="1121"/>
      <c r="D40" s="1121"/>
      <c r="E40" s="1121"/>
      <c r="F40" s="1121"/>
      <c r="G40" s="1121"/>
      <c r="H40" s="1122"/>
      <c r="I40" s="911"/>
    </row>
    <row r="41" spans="2:10">
      <c r="B41" s="738"/>
      <c r="C41" s="114" t="s">
        <v>333</v>
      </c>
      <c r="D41" s="122"/>
      <c r="E41" s="122"/>
      <c r="F41" s="122"/>
      <c r="G41" s="122"/>
      <c r="H41" s="1123"/>
      <c r="I41" s="909"/>
    </row>
    <row r="42" spans="2:10">
      <c r="B42" s="738"/>
      <c r="C42" s="1114"/>
      <c r="D42" s="1114"/>
      <c r="E42" s="1114"/>
      <c r="F42" s="1124" t="s">
        <v>86</v>
      </c>
      <c r="G42" s="1124" t="s">
        <v>83</v>
      </c>
      <c r="H42" s="1123"/>
      <c r="I42" s="909"/>
    </row>
    <row r="43" spans="2:10">
      <c r="B43" s="738"/>
      <c r="C43" s="1114"/>
      <c r="D43" s="1114"/>
      <c r="E43" s="1124" t="s">
        <v>334</v>
      </c>
      <c r="F43" s="1124" t="s">
        <v>87</v>
      </c>
      <c r="G43" s="1124" t="s">
        <v>84</v>
      </c>
      <c r="H43" s="1123"/>
      <c r="I43" s="909"/>
    </row>
    <row r="44" spans="2:10">
      <c r="B44" s="1125"/>
      <c r="C44" s="1114"/>
      <c r="D44" s="1114"/>
      <c r="E44" s="1124" t="s">
        <v>82</v>
      </c>
      <c r="F44" s="1124" t="s">
        <v>82</v>
      </c>
      <c r="G44" s="1124" t="s">
        <v>85</v>
      </c>
      <c r="H44" s="122"/>
      <c r="I44" s="909"/>
    </row>
    <row r="45" spans="2:10">
      <c r="B45" s="912"/>
      <c r="C45" s="1114"/>
      <c r="D45" s="1114" t="s">
        <v>81</v>
      </c>
      <c r="E45" s="248"/>
      <c r="F45" s="249"/>
      <c r="G45" s="248"/>
      <c r="H45" s="122"/>
      <c r="I45" s="909"/>
      <c r="J45" s="537"/>
    </row>
    <row r="46" spans="2:10">
      <c r="B46" s="912"/>
      <c r="C46" s="1114"/>
      <c r="D46" s="1114" t="s">
        <v>52</v>
      </c>
      <c r="E46" s="248"/>
      <c r="F46" s="249"/>
      <c r="G46" s="248"/>
      <c r="H46" s="122"/>
      <c r="I46" s="909"/>
      <c r="J46" s="537"/>
    </row>
    <row r="47" spans="2:10">
      <c r="B47" s="912"/>
      <c r="C47" s="1114"/>
      <c r="D47" s="1114" t="s">
        <v>114</v>
      </c>
      <c r="E47" s="248"/>
      <c r="F47" s="249"/>
      <c r="G47" s="248"/>
      <c r="H47" s="122"/>
      <c r="I47" s="909"/>
      <c r="J47" s="537"/>
    </row>
    <row r="48" spans="2:10" ht="15.6">
      <c r="B48" s="912"/>
      <c r="C48" s="1114"/>
      <c r="D48" s="1126" t="s">
        <v>335</v>
      </c>
      <c r="E48" s="322">
        <f>+E45+E46+E47</f>
        <v>0</v>
      </c>
      <c r="F48" s="322">
        <f>+F45+F46+F47</f>
        <v>0</v>
      </c>
      <c r="G48" s="322">
        <f>+G45+G46+G47</f>
        <v>0</v>
      </c>
      <c r="H48" s="122"/>
      <c r="I48" s="909"/>
      <c r="J48" s="537"/>
    </row>
    <row r="49" spans="2:10">
      <c r="B49" s="912"/>
      <c r="C49" s="1114"/>
      <c r="D49" s="1114"/>
      <c r="E49" s="1114"/>
      <c r="F49" s="1114"/>
      <c r="G49" s="1114"/>
      <c r="H49" s="122"/>
      <c r="I49" s="747"/>
      <c r="J49" s="537"/>
    </row>
    <row r="50" spans="2:10" ht="15.6">
      <c r="B50" s="1127"/>
      <c r="C50" s="1128"/>
      <c r="D50" s="1129" t="s">
        <v>129</v>
      </c>
      <c r="E50" s="1128"/>
      <c r="F50" s="1128"/>
      <c r="G50" s="1128"/>
      <c r="H50" s="1133"/>
      <c r="I50" s="1134"/>
      <c r="J50" s="537"/>
    </row>
    <row r="51" spans="2:10" ht="15.6">
      <c r="B51" s="1127"/>
      <c r="C51" s="1128"/>
      <c r="D51" s="1129" t="s">
        <v>130</v>
      </c>
      <c r="E51" s="1128"/>
      <c r="F51" s="1128"/>
      <c r="G51" s="1128"/>
      <c r="H51" s="1133"/>
      <c r="I51" s="1134"/>
      <c r="J51" s="537"/>
    </row>
    <row r="52" spans="2:10">
      <c r="B52" s="1127"/>
      <c r="C52" s="1128"/>
      <c r="D52" s="1128"/>
      <c r="E52" s="1128"/>
      <c r="F52" s="1128"/>
      <c r="G52" s="1128"/>
      <c r="H52" s="1133"/>
      <c r="I52" s="1134"/>
      <c r="J52" s="537"/>
    </row>
    <row r="53" spans="2:10">
      <c r="B53" s="912"/>
      <c r="C53" s="1114" t="s">
        <v>167</v>
      </c>
      <c r="D53" s="1114"/>
      <c r="E53" s="1114"/>
      <c r="F53" s="1124" t="s">
        <v>166</v>
      </c>
      <c r="G53" s="1128"/>
      <c r="H53" s="122"/>
      <c r="I53" s="747"/>
      <c r="J53" s="537"/>
    </row>
    <row r="54" spans="2:10">
      <c r="B54" s="1130"/>
      <c r="C54" s="1114" t="s">
        <v>165</v>
      </c>
      <c r="D54" s="1114"/>
      <c r="E54" s="1114"/>
      <c r="F54" s="600"/>
      <c r="G54" s="1128"/>
      <c r="H54" s="122"/>
      <c r="I54" s="1135"/>
      <c r="J54" s="537"/>
    </row>
    <row r="55" spans="2:10" ht="13.8" thickBot="1">
      <c r="B55" s="1131"/>
      <c r="C55" s="792" t="str">
        <f>+Version</f>
        <v>version: RMD April 2021_MMAH Nov 2012</v>
      </c>
      <c r="D55" s="792"/>
      <c r="E55" s="1132"/>
      <c r="F55" s="1132"/>
      <c r="G55" s="1132"/>
      <c r="H55" s="1132"/>
      <c r="I55" s="751"/>
      <c r="J55" s="537"/>
    </row>
    <row r="56" spans="2:10" ht="13.8" thickTop="1">
      <c r="B56" s="3"/>
      <c r="C56" s="19"/>
      <c r="D56" s="19"/>
      <c r="E56" s="19"/>
      <c r="F56" s="19"/>
      <c r="G56" s="19"/>
      <c r="H56" s="557"/>
      <c r="I56" s="599"/>
      <c r="J56" s="537"/>
    </row>
    <row r="57" spans="2:10">
      <c r="H57" s="537"/>
      <c r="I57" s="537"/>
      <c r="J57" s="537"/>
    </row>
    <row r="65" spans="6:6">
      <c r="F65" s="53"/>
    </row>
  </sheetData>
  <sheetProtection selectLockedCells="1"/>
  <mergeCells count="3">
    <mergeCell ref="E5:G5"/>
    <mergeCell ref="F12:G12"/>
    <mergeCell ref="F13:G13"/>
  </mergeCells>
  <phoneticPr fontId="11" type="noConversion"/>
  <pageMargins left="0.86" right="0.5" top="0.75" bottom="0.5" header="0.5" footer="0.25"/>
  <pageSetup scale="8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X2"/>
  <sheetViews>
    <sheetView workbookViewId="0">
      <selection activeCell="C11" sqref="C11"/>
    </sheetView>
  </sheetViews>
  <sheetFormatPr defaultColWidth="8.88671875" defaultRowHeight="13.2"/>
  <cols>
    <col min="1" max="1" width="31.6640625" style="601" customWidth="1"/>
    <col min="2" max="16384" width="8.88671875" style="601"/>
  </cols>
  <sheetData>
    <row r="1" spans="1:76" ht="52.8">
      <c r="A1" s="604" t="s">
        <v>634</v>
      </c>
      <c r="B1" s="604" t="s">
        <v>635</v>
      </c>
      <c r="C1" s="604" t="s">
        <v>636</v>
      </c>
      <c r="D1" s="604" t="s">
        <v>637</v>
      </c>
      <c r="E1" s="604" t="s">
        <v>638</v>
      </c>
      <c r="F1" s="604" t="s">
        <v>639</v>
      </c>
      <c r="G1" s="604" t="s">
        <v>640</v>
      </c>
      <c r="H1" s="604" t="s">
        <v>641</v>
      </c>
      <c r="I1" s="604" t="s">
        <v>642</v>
      </c>
      <c r="J1" s="604" t="s">
        <v>643</v>
      </c>
      <c r="K1" s="604" t="s">
        <v>644</v>
      </c>
      <c r="L1" s="604" t="s">
        <v>645</v>
      </c>
      <c r="M1" s="604" t="s">
        <v>646</v>
      </c>
      <c r="N1" s="604" t="s">
        <v>647</v>
      </c>
      <c r="O1" s="604" t="s">
        <v>648</v>
      </c>
      <c r="P1" s="604" t="s">
        <v>649</v>
      </c>
      <c r="Q1" s="604" t="s">
        <v>650</v>
      </c>
      <c r="R1" s="604" t="s">
        <v>651</v>
      </c>
      <c r="S1" s="604" t="s">
        <v>652</v>
      </c>
      <c r="T1" s="604" t="s">
        <v>653</v>
      </c>
      <c r="U1" s="604" t="s">
        <v>654</v>
      </c>
      <c r="V1" s="604" t="s">
        <v>655</v>
      </c>
      <c r="W1" s="604" t="s">
        <v>656</v>
      </c>
      <c r="X1" s="604" t="s">
        <v>657</v>
      </c>
      <c r="Y1" s="604" t="s">
        <v>658</v>
      </c>
      <c r="Z1" s="604" t="s">
        <v>659</v>
      </c>
      <c r="AA1" s="604" t="s">
        <v>660</v>
      </c>
      <c r="AB1" s="604" t="s">
        <v>661</v>
      </c>
      <c r="AC1" s="604" t="s">
        <v>662</v>
      </c>
      <c r="AD1" s="604" t="s">
        <v>663</v>
      </c>
      <c r="AE1" s="604" t="s">
        <v>664</v>
      </c>
      <c r="AF1" s="604" t="s">
        <v>665</v>
      </c>
      <c r="AG1" s="604" t="s">
        <v>666</v>
      </c>
      <c r="AH1" s="604" t="s">
        <v>667</v>
      </c>
      <c r="AI1" s="604" t="s">
        <v>668</v>
      </c>
      <c r="AJ1" s="604" t="s">
        <v>669</v>
      </c>
      <c r="AK1" s="604" t="s">
        <v>670</v>
      </c>
      <c r="AL1" s="604" t="s">
        <v>671</v>
      </c>
      <c r="AM1" s="604" t="s">
        <v>672</v>
      </c>
      <c r="AN1" s="604" t="s">
        <v>673</v>
      </c>
      <c r="AO1" s="604" t="s">
        <v>674</v>
      </c>
      <c r="AP1" s="604" t="s">
        <v>416</v>
      </c>
      <c r="AQ1" s="604" t="s">
        <v>675</v>
      </c>
      <c r="AR1" s="604" t="s">
        <v>676</v>
      </c>
      <c r="AS1" s="604" t="s">
        <v>677</v>
      </c>
      <c r="AT1" s="604" t="s">
        <v>678</v>
      </c>
      <c r="AU1" s="604" t="s">
        <v>679</v>
      </c>
      <c r="AV1" s="605" t="s">
        <v>680</v>
      </c>
      <c r="AW1" s="605" t="s">
        <v>681</v>
      </c>
      <c r="AX1" s="605" t="s">
        <v>682</v>
      </c>
      <c r="AY1" s="605" t="s">
        <v>683</v>
      </c>
      <c r="AZ1" s="604" t="s">
        <v>684</v>
      </c>
      <c r="BA1" s="604" t="s">
        <v>685</v>
      </c>
      <c r="BB1" s="604" t="s">
        <v>686</v>
      </c>
      <c r="BC1" s="604" t="s">
        <v>687</v>
      </c>
      <c r="BD1" s="604" t="s">
        <v>688</v>
      </c>
      <c r="BE1" s="604" t="s">
        <v>689</v>
      </c>
      <c r="BF1" s="604" t="s">
        <v>690</v>
      </c>
      <c r="BG1" s="604" t="s">
        <v>691</v>
      </c>
      <c r="BH1" s="604" t="s">
        <v>692</v>
      </c>
      <c r="BI1" s="604" t="s">
        <v>693</v>
      </c>
      <c r="BJ1" s="604" t="s">
        <v>694</v>
      </c>
      <c r="BK1" s="604" t="s">
        <v>695</v>
      </c>
      <c r="BL1" s="604" t="s">
        <v>696</v>
      </c>
      <c r="BM1" s="604" t="s">
        <v>697</v>
      </c>
      <c r="BN1" s="604" t="s">
        <v>698</v>
      </c>
      <c r="BO1" s="604" t="s">
        <v>699</v>
      </c>
      <c r="BP1" s="604" t="s">
        <v>700</v>
      </c>
      <c r="BQ1" s="604" t="s">
        <v>701</v>
      </c>
      <c r="BR1" s="604" t="s">
        <v>702</v>
      </c>
      <c r="BS1" s="604" t="s">
        <v>703</v>
      </c>
      <c r="BT1" s="604" t="s">
        <v>704</v>
      </c>
      <c r="BU1" s="604" t="s">
        <v>705</v>
      </c>
      <c r="BV1" s="604" t="s">
        <v>706</v>
      </c>
      <c r="BW1" s="604" t="s">
        <v>707</v>
      </c>
      <c r="BX1" s="604" t="s">
        <v>708</v>
      </c>
    </row>
    <row r="2" spans="1:76">
      <c r="A2" s="606"/>
      <c r="B2" s="607"/>
      <c r="C2" s="608"/>
      <c r="D2" s="609" t="e">
        <f>+#REF!</f>
        <v>#REF!</v>
      </c>
      <c r="E2" s="601">
        <f>+'A4 - Operations'!N71</f>
        <v>0</v>
      </c>
      <c r="F2" s="601">
        <f>+'A4 - Operations'!N72</f>
        <v>0</v>
      </c>
      <c r="G2" s="601">
        <f>+'A4 - Operations'!N73</f>
        <v>0</v>
      </c>
      <c r="H2" s="601">
        <f>+'A4 - Operations'!N74</f>
        <v>0</v>
      </c>
      <c r="I2" s="601">
        <f>+'A4 - Operations'!N75</f>
        <v>0</v>
      </c>
      <c r="J2" s="601">
        <f>+'A4 - Operations'!N76</f>
        <v>0</v>
      </c>
      <c r="K2" s="601">
        <f>+'A4 - Operations'!N77</f>
        <v>0</v>
      </c>
      <c r="L2" s="601">
        <f>+'A4 - Operations'!N78</f>
        <v>0</v>
      </c>
      <c r="M2" s="601">
        <f>+'A4 - Operations'!N79</f>
        <v>0</v>
      </c>
      <c r="N2" s="601">
        <f>+'A4 - Operations'!N80+'A4 - Operations'!N81+'A4 - Operations'!N82</f>
        <v>0</v>
      </c>
      <c r="O2" s="601">
        <f>+'A4 - Operations'!N97</f>
        <v>0</v>
      </c>
      <c r="P2" s="601">
        <f>+'A4 - Operations'!N98</f>
        <v>0</v>
      </c>
      <c r="Q2" s="601">
        <f>+'A4 - Operations'!N99</f>
        <v>0</v>
      </c>
      <c r="R2" s="601">
        <f>+'A4 - Operations'!N86</f>
        <v>0</v>
      </c>
      <c r="S2" s="601">
        <f>+'A4 - Operations'!N87</f>
        <v>0</v>
      </c>
      <c r="T2" s="601">
        <f>+'A4 - Operations'!N88</f>
        <v>0</v>
      </c>
      <c r="U2" s="601">
        <f>+'A4 - Operations'!N89+'A4 - Operations'!N90+'A4 - Operations'!N91</f>
        <v>0</v>
      </c>
      <c r="V2" s="601">
        <f>+'A4 - Operations'!N29</f>
        <v>0</v>
      </c>
      <c r="W2" s="601">
        <f>+'A4 - Operations'!N30</f>
        <v>0</v>
      </c>
      <c r="X2" s="607">
        <v>0</v>
      </c>
      <c r="Y2" s="601">
        <f>+'A4 - Operations'!N34</f>
        <v>0</v>
      </c>
      <c r="Z2" s="601">
        <f>+'A4 - Operations'!N35</f>
        <v>0</v>
      </c>
      <c r="AA2" s="607">
        <v>0</v>
      </c>
      <c r="AB2" s="601">
        <f>+'A4 - Operations'!N31</f>
        <v>0</v>
      </c>
      <c r="AC2" s="601">
        <f>+'A4 - Operations'!N13</f>
        <v>0</v>
      </c>
      <c r="AD2" s="601">
        <f>+'A4 - Operations'!N14</f>
        <v>0</v>
      </c>
      <c r="AE2" s="601">
        <f>+'A4 - Operations'!N16</f>
        <v>0</v>
      </c>
      <c r="AF2" s="610">
        <f>+'A4 - Operations'!N17</f>
        <v>0</v>
      </c>
      <c r="AG2" s="601">
        <f>+'A4 - Operations'!N21</f>
        <v>0</v>
      </c>
      <c r="AH2" s="611">
        <f>+'A4 - Operations'!N20</f>
        <v>0</v>
      </c>
      <c r="AI2" s="607">
        <v>0</v>
      </c>
      <c r="AJ2" s="602">
        <f>+'A4 - Operations'!N40</f>
        <v>0</v>
      </c>
      <c r="AK2" s="601">
        <f>+'A4 - Operations'!N41</f>
        <v>0</v>
      </c>
      <c r="AL2" s="601">
        <f>+'A4 - Operations'!N42</f>
        <v>0</v>
      </c>
      <c r="AM2" s="601">
        <v>0</v>
      </c>
      <c r="AN2" s="612">
        <f>+'A9-Part VII HSA - Reg'!K68</f>
        <v>0</v>
      </c>
      <c r="AO2" s="612">
        <f>+'A9-Part VII HSA - Reg'!K70</f>
        <v>0</v>
      </c>
      <c r="AP2" s="602">
        <f>+'A9-Part VII HSA - Reg'!K71</f>
        <v>0</v>
      </c>
      <c r="AQ2" s="602">
        <f>+'A9-Part VII HSA - Reg'!K76</f>
        <v>0</v>
      </c>
      <c r="AR2" s="602">
        <v>0</v>
      </c>
      <c r="AS2" s="613">
        <f>+'A1 - Identification'!D40</f>
        <v>0</v>
      </c>
      <c r="AT2" s="613">
        <f>+'A1 - Identification'!F40</f>
        <v>0</v>
      </c>
      <c r="AU2" s="612">
        <f>+'A9-Part VII HSA - Reg'!K69</f>
        <v>0</v>
      </c>
      <c r="AV2" s="614">
        <v>0</v>
      </c>
      <c r="AW2" s="614">
        <v>0</v>
      </c>
      <c r="AX2" s="614">
        <v>0</v>
      </c>
      <c r="AY2" s="614">
        <v>0</v>
      </c>
      <c r="AZ2" s="615" t="e">
        <f>+#REF!</f>
        <v>#REF!</v>
      </c>
      <c r="BA2" s="601">
        <v>0</v>
      </c>
      <c r="BB2" s="601">
        <f>+'A6 - Cap Reserve'!K11</f>
        <v>0</v>
      </c>
      <c r="BC2" s="601">
        <f>+'A6 - Cap Reserve'!K14</f>
        <v>0</v>
      </c>
      <c r="BD2" s="601">
        <v>0</v>
      </c>
      <c r="BE2" s="601">
        <f>+'A6 - Cap Reserve'!K16</f>
        <v>0</v>
      </c>
      <c r="BF2" s="601">
        <f>+'A6 - Cap Reserve'!K17+'A6 - Cap Reserve'!K18</f>
        <v>0</v>
      </c>
      <c r="BG2" s="601">
        <f>+'A6 - Cap Reserve'!K37</f>
        <v>0</v>
      </c>
      <c r="BH2" s="601">
        <f>+'A6 - Cap Reserve'!K42</f>
        <v>0</v>
      </c>
      <c r="BI2" s="615" t="e">
        <f>+#REF!</f>
        <v>#REF!</v>
      </c>
      <c r="BJ2" s="615" t="e">
        <f>+#REF!</f>
        <v>#REF!</v>
      </c>
      <c r="BK2" s="610">
        <f>+'C1 - Access'!E45</f>
        <v>0</v>
      </c>
      <c r="BL2" s="610">
        <f>+'C1 - Access'!F45</f>
        <v>0</v>
      </c>
      <c r="BM2" s="610">
        <f>+'C1 - Access'!G45</f>
        <v>0</v>
      </c>
      <c r="BN2" s="610">
        <f>+'C1 - Access'!E46</f>
        <v>0</v>
      </c>
      <c r="BO2" s="610">
        <f>+'C1 - Access'!F46</f>
        <v>0</v>
      </c>
      <c r="BP2" s="610">
        <f>+'C1 - Access'!G46</f>
        <v>0</v>
      </c>
      <c r="BQ2" s="610">
        <f>+'C1 - Access'!E47</f>
        <v>0</v>
      </c>
      <c r="BR2" s="610">
        <f>+'C1 - Access'!F47</f>
        <v>0</v>
      </c>
      <c r="BS2" s="610">
        <f>+'C1 - Access'!G47</f>
        <v>0</v>
      </c>
      <c r="BT2" s="616">
        <f>+'A3 - Fin Position'!Y23</f>
        <v>0</v>
      </c>
      <c r="BU2" s="616">
        <f>+'A3 - Fin Position'!Y24</f>
        <v>0</v>
      </c>
      <c r="BV2" s="616">
        <f>+'A3 - Fin Position'!Y25</f>
        <v>0</v>
      </c>
      <c r="BW2" s="601">
        <f>+'A3 - Fin Position'!O35</f>
        <v>0</v>
      </c>
      <c r="BX2" s="601" t="e">
        <f>+'A6 - Cap Reserve'!#REF!</f>
        <v>#REF!</v>
      </c>
    </row>
  </sheetData>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X2"/>
  <sheetViews>
    <sheetView workbookViewId="0">
      <selection activeCell="D15" sqref="D15"/>
    </sheetView>
  </sheetViews>
  <sheetFormatPr defaultColWidth="8.88671875" defaultRowHeight="13.2"/>
  <cols>
    <col min="1" max="1" width="31.6640625" style="601" customWidth="1"/>
    <col min="2" max="16384" width="8.88671875" style="601"/>
  </cols>
  <sheetData>
    <row r="1" spans="1:76" ht="52.8">
      <c r="A1" s="604" t="s">
        <v>634</v>
      </c>
      <c r="B1" s="604" t="s">
        <v>635</v>
      </c>
      <c r="C1" s="604" t="s">
        <v>636</v>
      </c>
      <c r="D1" s="604" t="s">
        <v>637</v>
      </c>
      <c r="E1" s="604" t="s">
        <v>638</v>
      </c>
      <c r="F1" s="604" t="s">
        <v>639</v>
      </c>
      <c r="G1" s="604" t="s">
        <v>640</v>
      </c>
      <c r="H1" s="604" t="s">
        <v>641</v>
      </c>
      <c r="I1" s="604" t="s">
        <v>642</v>
      </c>
      <c r="J1" s="604" t="s">
        <v>643</v>
      </c>
      <c r="K1" s="604" t="s">
        <v>644</v>
      </c>
      <c r="L1" s="604" t="s">
        <v>645</v>
      </c>
      <c r="M1" s="604" t="s">
        <v>646</v>
      </c>
      <c r="N1" s="604" t="s">
        <v>647</v>
      </c>
      <c r="O1" s="604" t="s">
        <v>648</v>
      </c>
      <c r="P1" s="604" t="s">
        <v>649</v>
      </c>
      <c r="Q1" s="604" t="s">
        <v>650</v>
      </c>
      <c r="R1" s="604" t="s">
        <v>651</v>
      </c>
      <c r="S1" s="604" t="s">
        <v>652</v>
      </c>
      <c r="T1" s="604" t="s">
        <v>653</v>
      </c>
      <c r="U1" s="604" t="s">
        <v>654</v>
      </c>
      <c r="V1" s="604" t="s">
        <v>655</v>
      </c>
      <c r="W1" s="604" t="s">
        <v>656</v>
      </c>
      <c r="X1" s="604" t="s">
        <v>657</v>
      </c>
      <c r="Y1" s="604" t="s">
        <v>658</v>
      </c>
      <c r="Z1" s="604" t="s">
        <v>659</v>
      </c>
      <c r="AA1" s="604" t="s">
        <v>660</v>
      </c>
      <c r="AB1" s="604" t="s">
        <v>661</v>
      </c>
      <c r="AC1" s="604" t="s">
        <v>662</v>
      </c>
      <c r="AD1" s="604" t="s">
        <v>663</v>
      </c>
      <c r="AE1" s="604" t="s">
        <v>664</v>
      </c>
      <c r="AF1" s="604" t="s">
        <v>665</v>
      </c>
      <c r="AG1" s="604" t="s">
        <v>666</v>
      </c>
      <c r="AH1" s="604" t="s">
        <v>667</v>
      </c>
      <c r="AI1" s="604" t="s">
        <v>668</v>
      </c>
      <c r="AJ1" s="604" t="s">
        <v>669</v>
      </c>
      <c r="AK1" s="604" t="s">
        <v>670</v>
      </c>
      <c r="AL1" s="604" t="s">
        <v>671</v>
      </c>
      <c r="AM1" s="604" t="s">
        <v>672</v>
      </c>
      <c r="AN1" s="604" t="s">
        <v>673</v>
      </c>
      <c r="AO1" s="604" t="s">
        <v>674</v>
      </c>
      <c r="AP1" s="604" t="s">
        <v>416</v>
      </c>
      <c r="AQ1" s="604" t="s">
        <v>675</v>
      </c>
      <c r="AR1" s="604" t="s">
        <v>676</v>
      </c>
      <c r="AS1" s="604" t="s">
        <v>677</v>
      </c>
      <c r="AT1" s="604" t="s">
        <v>678</v>
      </c>
      <c r="AU1" s="604" t="s">
        <v>679</v>
      </c>
      <c r="AV1" s="605" t="s">
        <v>680</v>
      </c>
      <c r="AW1" s="605" t="s">
        <v>681</v>
      </c>
      <c r="AX1" s="605" t="s">
        <v>682</v>
      </c>
      <c r="AY1" s="605" t="s">
        <v>683</v>
      </c>
      <c r="AZ1" s="604" t="s">
        <v>684</v>
      </c>
      <c r="BA1" s="604" t="s">
        <v>685</v>
      </c>
      <c r="BB1" s="604" t="s">
        <v>686</v>
      </c>
      <c r="BC1" s="604" t="s">
        <v>687</v>
      </c>
      <c r="BD1" s="604" t="s">
        <v>688</v>
      </c>
      <c r="BE1" s="604" t="s">
        <v>689</v>
      </c>
      <c r="BF1" s="604" t="s">
        <v>690</v>
      </c>
      <c r="BG1" s="604" t="s">
        <v>691</v>
      </c>
      <c r="BH1" s="604" t="s">
        <v>692</v>
      </c>
      <c r="BI1" s="604" t="s">
        <v>693</v>
      </c>
      <c r="BJ1" s="604" t="s">
        <v>694</v>
      </c>
      <c r="BK1" s="604" t="s">
        <v>695</v>
      </c>
      <c r="BL1" s="604" t="s">
        <v>696</v>
      </c>
      <c r="BM1" s="604" t="s">
        <v>697</v>
      </c>
      <c r="BN1" s="604" t="s">
        <v>698</v>
      </c>
      <c r="BO1" s="604" t="s">
        <v>699</v>
      </c>
      <c r="BP1" s="604" t="s">
        <v>700</v>
      </c>
      <c r="BQ1" s="604" t="s">
        <v>701</v>
      </c>
      <c r="BR1" s="604" t="s">
        <v>702</v>
      </c>
      <c r="BS1" s="604" t="s">
        <v>703</v>
      </c>
      <c r="BT1" s="604" t="s">
        <v>704</v>
      </c>
      <c r="BU1" s="604" t="s">
        <v>705</v>
      </c>
      <c r="BV1" s="604" t="s">
        <v>706</v>
      </c>
      <c r="BW1" s="604" t="s">
        <v>707</v>
      </c>
      <c r="BX1" s="604" t="s">
        <v>708</v>
      </c>
    </row>
    <row r="2" spans="1:76">
      <c r="A2" s="617"/>
      <c r="B2" s="629" t="e">
        <f>IF(#REF!&gt;1,'MNP Data Key'!#REF!,"")</f>
        <v>#REF!</v>
      </c>
      <c r="C2" s="629" t="e">
        <f>IF(#REF!&gt;1,'MNP Data Key'!#REF!,"")</f>
        <v>#REF!</v>
      </c>
      <c r="D2" s="601" t="e">
        <f>IF(#REF!&gt;1,'MNP Data Key'!#REF!,"")</f>
        <v>#REF!</v>
      </c>
      <c r="E2" s="601" t="e">
        <f>IF(#REF!&gt;1,'B1 - MNP Stmt of Operations'!I64,"")</f>
        <v>#REF!</v>
      </c>
      <c r="F2" s="601" t="e">
        <f>IF(#REF!&gt;1,'B1 - MNP Stmt of Operations'!I65,"")</f>
        <v>#REF!</v>
      </c>
      <c r="G2" s="601" t="e">
        <f>IF(#REF!&gt;1,'B1 - MNP Stmt of Operations'!I66,"")</f>
        <v>#REF!</v>
      </c>
      <c r="H2" s="601" t="e">
        <f>IF(#REF!&gt;1,'B1 - MNP Stmt of Operations'!I67,"")</f>
        <v>#REF!</v>
      </c>
      <c r="I2" s="601" t="e">
        <f>IF(#REF!&gt;1,'B1 - MNP Stmt of Operations'!I68,"")</f>
        <v>#REF!</v>
      </c>
      <c r="J2" s="601" t="e">
        <f>IF(#REF!&gt;1,'B1 - MNP Stmt of Operations'!I69,"")</f>
        <v>#REF!</v>
      </c>
      <c r="K2" s="601" t="e">
        <f>IF(#REF!&gt;1,'B1 - MNP Stmt of Operations'!I70,"")</f>
        <v>#REF!</v>
      </c>
      <c r="L2" s="601" t="e">
        <f>IF(#REF!&gt;1,'B1 - MNP Stmt of Operations'!I71,"")</f>
        <v>#REF!</v>
      </c>
      <c r="M2" s="601" t="e">
        <f>IF(#REF!&gt;1,'B1 - MNP Stmt of Operations'!I72,"")</f>
        <v>#REF!</v>
      </c>
      <c r="N2" s="601" t="e">
        <f>IF(#REF!&gt;1,'B1 - MNP Stmt of Operations'!I73+'B1 - MNP Stmt of Operations'!I74+'B1 - MNP Stmt of Operations'!I75,"")</f>
        <v>#REF!</v>
      </c>
      <c r="O2" s="601" t="e">
        <f>IF(#REF!&gt;1,'B1 - MNP Stmt of Operations'!I91,"")</f>
        <v>#REF!</v>
      </c>
      <c r="P2" s="601" t="e">
        <f>IF(#REF!&gt;1,'B1 - MNP Stmt of Operations'!I92,"")</f>
        <v>#REF!</v>
      </c>
      <c r="Q2" s="601" t="e">
        <f>IF(#REF!&gt;1,'B1 - MNP Stmt of Operations'!I93,"")</f>
        <v>#REF!</v>
      </c>
      <c r="R2" s="601" t="e">
        <f>IF(#REF!&gt;1,'B1 - MNP Stmt of Operations'!I80,"")</f>
        <v>#REF!</v>
      </c>
      <c r="S2" s="601" t="e">
        <f>IF(#REF!&gt;1,'B1 - MNP Stmt of Operations'!I81,"")</f>
        <v>#REF!</v>
      </c>
      <c r="T2" s="601" t="e">
        <f>IF(#REF!&gt;1,'B1 - MNP Stmt of Operations'!I82,"")</f>
        <v>#REF!</v>
      </c>
      <c r="U2" s="601" t="e">
        <f>IF(#REF!&gt;1,'B1 - MNP Stmt of Operations'!I83+'B1 - MNP Stmt of Operations'!I84+'B1 - MNP Stmt of Operations'!I85,"")</f>
        <v>#REF!</v>
      </c>
      <c r="V2" s="601" t="e">
        <f>IF(#REF!&gt;1,'B1 - MNP Stmt of Operations'!I30,"")</f>
        <v>#REF!</v>
      </c>
      <c r="W2" s="601" t="e">
        <f>IF(#REF!&gt;1,'B1 - MNP Stmt of Operations'!I31,"")</f>
        <v>#REF!</v>
      </c>
      <c r="Y2" s="601" t="e">
        <f>IF(#REF!&gt;1,'B1 - MNP Stmt of Operations'!I35,"")</f>
        <v>#REF!</v>
      </c>
      <c r="Z2" s="601" t="e">
        <f>IF(#REF!&gt;1,'B1 - MNP Stmt of Operations'!I36,"")</f>
        <v>#REF!</v>
      </c>
      <c r="AA2" s="601" t="e">
        <f>IF(#REF!&gt;1,'B1 - MNP Stmt of Operations'!AE64,"")</f>
        <v>#REF!</v>
      </c>
      <c r="AB2" s="601" t="e">
        <f>IF(#REF!&gt;1,'B1 - MNP Stmt of Operations'!I33,"")</f>
        <v>#REF!</v>
      </c>
      <c r="AC2" s="601" t="e">
        <f>IF(#REF!&gt;1,'B1 - MNP Stmt of Operations'!I13,"")</f>
        <v>#REF!</v>
      </c>
      <c r="AD2" s="601" t="e">
        <f>IF(#REF!&gt;1,'B1 - MNP Stmt of Operations'!I14,"")</f>
        <v>#REF!</v>
      </c>
      <c r="AE2" s="601" t="e">
        <f>IF(#REF!&gt;1,'B1 - MNP Stmt of Operations'!I16,"")</f>
        <v>#REF!</v>
      </c>
      <c r="AF2" s="601" t="e">
        <f>IF(#REF!&gt;1,'B1 - MNP Stmt of Operations'!I17,"")</f>
        <v>#REF!</v>
      </c>
      <c r="AG2" s="601" t="e">
        <f>IF(#REF!&gt;1,'B1 - MNP Stmt of Operations'!I20,"")</f>
        <v>#REF!</v>
      </c>
      <c r="AH2" s="601" t="e">
        <f>IF(#REF!&gt;1,'B1 - MNP Stmt of Operations'!I19,"")</f>
        <v>#REF!</v>
      </c>
      <c r="AK2" s="601" t="e">
        <f>IF(#REF!&gt;1,'B1 - MNP Stmt of Operations'!I47,"")</f>
        <v>#REF!</v>
      </c>
      <c r="AV2" s="601" t="e">
        <f>IF(#REF!&gt;1,'B4 - MNP - Federal Subsidy'!L54,"")</f>
        <v>#REF!</v>
      </c>
      <c r="AW2" s="601" t="e">
        <f>IF(#REF!&gt;1,'B1 - MNP Stmt of Operations'!I22,"")</f>
        <v>#REF!</v>
      </c>
      <c r="AX2" s="617" t="e">
        <f>IF(#REF!&gt;1,'B1 - MNP Stmt of Operations'!J22,"")</f>
        <v>#REF!</v>
      </c>
      <c r="AY2" s="617" t="e">
        <f>IF(#REF!&gt;1,'B1 - MNP Stmt of Operations'!K22,"")</f>
        <v>#REF!</v>
      </c>
      <c r="AZ2" s="618" t="e">
        <f>IF(#REF!&gt;1,#REF!,"")</f>
        <v>#REF!</v>
      </c>
      <c r="BB2" s="601" t="e">
        <f>IF(#REF!&gt;1,'A6 - Cap Reserve'!L11,"")</f>
        <v>#REF!</v>
      </c>
      <c r="BC2" s="601" t="e">
        <f>IF(#REF!&gt;1,'A6 - Cap Reserve'!L14,"")</f>
        <v>#REF!</v>
      </c>
      <c r="BE2" s="601" t="e">
        <f>IF(#REF!&gt;1,'A6 - Cap Reserve'!L16,"")</f>
        <v>#REF!</v>
      </c>
      <c r="BF2" s="601" t="e">
        <f>IF(#REF!&gt;1,'A6 - Cap Reserve'!L18,"")</f>
        <v>#REF!</v>
      </c>
      <c r="BG2" s="601" t="e">
        <f>IF(#REF!&gt;1,'A6 - Cap Reserve'!L37,"")</f>
        <v>#REF!</v>
      </c>
      <c r="BH2" s="601" t="e">
        <f>IF(#REF!&gt;1,'A6 - Cap Reserve'!L42,"")</f>
        <v>#REF!</v>
      </c>
      <c r="BI2" s="601" t="e">
        <f>IF(#REF!&gt;1,#REF!,"")</f>
        <v>#REF!</v>
      </c>
      <c r="BJ2" s="601" t="e">
        <f>IF(#REF!&gt;1,#REF!,"")</f>
        <v>#REF!</v>
      </c>
    </row>
  </sheetData>
  <pageMargins left="0.75" right="0.75" top="1" bottom="1" header="0.5" footer="0.5"/>
  <pageSetup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X2"/>
  <sheetViews>
    <sheetView workbookViewId="0">
      <selection activeCell="BV2" sqref="BV2"/>
    </sheetView>
  </sheetViews>
  <sheetFormatPr defaultColWidth="8.88671875" defaultRowHeight="13.2"/>
  <cols>
    <col min="1" max="1" width="31.6640625" style="601" customWidth="1"/>
    <col min="2" max="16384" width="8.88671875" style="601"/>
  </cols>
  <sheetData>
    <row r="1" spans="1:76" ht="52.8">
      <c r="A1" s="604" t="s">
        <v>634</v>
      </c>
      <c r="B1" s="604" t="s">
        <v>635</v>
      </c>
      <c r="C1" s="604" t="s">
        <v>636</v>
      </c>
      <c r="D1" s="604" t="s">
        <v>637</v>
      </c>
      <c r="E1" s="604" t="s">
        <v>638</v>
      </c>
      <c r="F1" s="604" t="s">
        <v>639</v>
      </c>
      <c r="G1" s="604" t="s">
        <v>640</v>
      </c>
      <c r="H1" s="604" t="s">
        <v>641</v>
      </c>
      <c r="I1" s="604" t="s">
        <v>642</v>
      </c>
      <c r="J1" s="604" t="s">
        <v>643</v>
      </c>
      <c r="K1" s="604" t="s">
        <v>644</v>
      </c>
      <c r="L1" s="604" t="s">
        <v>645</v>
      </c>
      <c r="M1" s="604" t="s">
        <v>646</v>
      </c>
      <c r="N1" s="604" t="s">
        <v>647</v>
      </c>
      <c r="O1" s="604" t="s">
        <v>648</v>
      </c>
      <c r="P1" s="604" t="s">
        <v>649</v>
      </c>
      <c r="Q1" s="604" t="s">
        <v>650</v>
      </c>
      <c r="R1" s="604" t="s">
        <v>651</v>
      </c>
      <c r="S1" s="604" t="s">
        <v>652</v>
      </c>
      <c r="T1" s="604" t="s">
        <v>653</v>
      </c>
      <c r="U1" s="604" t="s">
        <v>654</v>
      </c>
      <c r="V1" s="604" t="s">
        <v>655</v>
      </c>
      <c r="W1" s="604" t="s">
        <v>656</v>
      </c>
      <c r="X1" s="604" t="s">
        <v>657</v>
      </c>
      <c r="Y1" s="604" t="s">
        <v>658</v>
      </c>
      <c r="Z1" s="604" t="s">
        <v>659</v>
      </c>
      <c r="AA1" s="604" t="s">
        <v>660</v>
      </c>
      <c r="AB1" s="604" t="s">
        <v>661</v>
      </c>
      <c r="AC1" s="604" t="s">
        <v>662</v>
      </c>
      <c r="AD1" s="604" t="s">
        <v>663</v>
      </c>
      <c r="AE1" s="604" t="s">
        <v>664</v>
      </c>
      <c r="AF1" s="604" t="s">
        <v>665</v>
      </c>
      <c r="AG1" s="604" t="s">
        <v>666</v>
      </c>
      <c r="AH1" s="604" t="s">
        <v>667</v>
      </c>
      <c r="AI1" s="604" t="s">
        <v>668</v>
      </c>
      <c r="AJ1" s="604" t="s">
        <v>669</v>
      </c>
      <c r="AK1" s="604" t="s">
        <v>670</v>
      </c>
      <c r="AL1" s="604" t="s">
        <v>671</v>
      </c>
      <c r="AM1" s="604" t="s">
        <v>672</v>
      </c>
      <c r="AN1" s="604" t="s">
        <v>673</v>
      </c>
      <c r="AO1" s="604" t="s">
        <v>674</v>
      </c>
      <c r="AP1" s="604" t="s">
        <v>416</v>
      </c>
      <c r="AQ1" s="604" t="s">
        <v>675</v>
      </c>
      <c r="AR1" s="604" t="s">
        <v>676</v>
      </c>
      <c r="AS1" s="604" t="s">
        <v>677</v>
      </c>
      <c r="AT1" s="604" t="s">
        <v>678</v>
      </c>
      <c r="AU1" s="604" t="s">
        <v>679</v>
      </c>
      <c r="AV1" s="605" t="s">
        <v>680</v>
      </c>
      <c r="AW1" s="605" t="s">
        <v>681</v>
      </c>
      <c r="AX1" s="605" t="s">
        <v>682</v>
      </c>
      <c r="AY1" s="605" t="s">
        <v>683</v>
      </c>
      <c r="AZ1" s="604" t="s">
        <v>684</v>
      </c>
      <c r="BA1" s="604" t="s">
        <v>685</v>
      </c>
      <c r="BB1" s="604" t="s">
        <v>686</v>
      </c>
      <c r="BC1" s="604" t="s">
        <v>687</v>
      </c>
      <c r="BD1" s="604" t="s">
        <v>688</v>
      </c>
      <c r="BE1" s="604" t="s">
        <v>689</v>
      </c>
      <c r="BF1" s="604" t="s">
        <v>690</v>
      </c>
      <c r="BG1" s="604" t="s">
        <v>691</v>
      </c>
      <c r="BH1" s="604" t="s">
        <v>692</v>
      </c>
      <c r="BI1" s="604" t="s">
        <v>693</v>
      </c>
      <c r="BJ1" s="604" t="s">
        <v>694</v>
      </c>
      <c r="BK1" s="604" t="s">
        <v>695</v>
      </c>
      <c r="BL1" s="604" t="s">
        <v>696</v>
      </c>
      <c r="BM1" s="604" t="s">
        <v>697</v>
      </c>
      <c r="BN1" s="604" t="s">
        <v>698</v>
      </c>
      <c r="BO1" s="604" t="s">
        <v>699</v>
      </c>
      <c r="BP1" s="604" t="s">
        <v>700</v>
      </c>
      <c r="BQ1" s="604" t="s">
        <v>701</v>
      </c>
      <c r="BR1" s="604" t="s">
        <v>702</v>
      </c>
      <c r="BS1" s="604" t="s">
        <v>703</v>
      </c>
      <c r="BT1" s="604" t="s">
        <v>704</v>
      </c>
      <c r="BU1" s="604" t="s">
        <v>705</v>
      </c>
      <c r="BV1" s="604" t="s">
        <v>706</v>
      </c>
      <c r="BW1" s="604" t="s">
        <v>707</v>
      </c>
      <c r="BX1" s="604" t="s">
        <v>708</v>
      </c>
    </row>
    <row r="2" spans="1:76">
      <c r="A2" s="606"/>
      <c r="B2" s="607"/>
      <c r="C2" s="608"/>
      <c r="D2" s="609" t="e">
        <f>+#REF!</f>
        <v>#REF!</v>
      </c>
      <c r="E2" s="601">
        <f>+'A4 - Operations'!N72</f>
        <v>0</v>
      </c>
      <c r="F2" s="601">
        <f>+'A4 - Operations'!N73</f>
        <v>0</v>
      </c>
      <c r="G2" s="601">
        <f>+'A4 - Operations'!N74</f>
        <v>0</v>
      </c>
      <c r="H2" s="601">
        <f>+'A4 - Operations'!N75</f>
        <v>0</v>
      </c>
      <c r="I2" s="601">
        <f>+'A4 - Operations'!N76</f>
        <v>0</v>
      </c>
      <c r="J2" s="601">
        <f>+'A4 - Operations'!N77</f>
        <v>0</v>
      </c>
      <c r="K2" s="601">
        <f>+'A4 - Operations'!N78</f>
        <v>0</v>
      </c>
      <c r="L2" s="601">
        <f>+'A4 - Operations'!N79</f>
        <v>0</v>
      </c>
      <c r="M2" s="601">
        <f>+'A4 - Operations'!N80</f>
        <v>0</v>
      </c>
      <c r="N2" s="601">
        <f>+'A4 - Operations'!N81+'A4 - Operations'!N82+'A4 - Operations'!N83</f>
        <v>0</v>
      </c>
      <c r="O2" s="601">
        <f>+'A4 - Operations'!N97</f>
        <v>0</v>
      </c>
      <c r="P2" s="601">
        <f>+'A4 - Operations'!N98</f>
        <v>0</v>
      </c>
      <c r="Q2" s="601">
        <f>+'A4 - Operations'!N99</f>
        <v>0</v>
      </c>
      <c r="R2" s="601">
        <f>+'A4 - Operations'!N87</f>
        <v>0</v>
      </c>
      <c r="S2" s="601">
        <f>+'A4 - Operations'!N88</f>
        <v>0</v>
      </c>
      <c r="T2" s="601">
        <f>+'A4 - Operations'!N89</f>
        <v>0</v>
      </c>
      <c r="U2" s="601">
        <f>+'A4 - Operations'!N90+'A4 - Operations'!N91+'A4 - Operations'!N92</f>
        <v>0</v>
      </c>
      <c r="V2" s="601">
        <f>+'A4 - Operations'!N29</f>
        <v>0</v>
      </c>
      <c r="W2" s="601">
        <f>+'A4 - Operations'!N30</f>
        <v>0</v>
      </c>
      <c r="X2" s="607">
        <v>0</v>
      </c>
      <c r="Y2" s="601">
        <f>+'A4 - Operations'!N34</f>
        <v>0</v>
      </c>
      <c r="Z2" s="601">
        <f>+'A4 - Operations'!N35</f>
        <v>0</v>
      </c>
      <c r="AA2" s="607">
        <v>0</v>
      </c>
      <c r="AB2" s="601">
        <f>+'A4 - Operations'!N31</f>
        <v>0</v>
      </c>
      <c r="AC2" s="601">
        <f>+'A4 - Operations'!N13</f>
        <v>0</v>
      </c>
      <c r="AD2" s="601">
        <v>0</v>
      </c>
      <c r="AE2" s="601">
        <v>0</v>
      </c>
      <c r="AF2" s="610">
        <v>0</v>
      </c>
      <c r="AG2" s="601">
        <f>+'A4 - Operations'!N21</f>
        <v>0</v>
      </c>
      <c r="AH2" s="611">
        <f>+'A4 - Operations'!N20</f>
        <v>0</v>
      </c>
      <c r="AI2" s="607">
        <v>0</v>
      </c>
      <c r="AJ2" s="602">
        <v>0</v>
      </c>
      <c r="AK2" s="601">
        <v>0</v>
      </c>
      <c r="AL2" s="601">
        <v>0</v>
      </c>
      <c r="AM2" s="601">
        <v>0</v>
      </c>
      <c r="AN2" s="612">
        <v>0</v>
      </c>
      <c r="AO2" s="612">
        <v>0</v>
      </c>
      <c r="AP2" s="602">
        <v>0</v>
      </c>
      <c r="AQ2" s="602">
        <f>+'A10-Part VII HSA - 100% RGI'!K48</f>
        <v>0</v>
      </c>
      <c r="AR2" s="602">
        <v>0</v>
      </c>
      <c r="AS2" s="613">
        <f>+'A1 - Identification'!D40</f>
        <v>0</v>
      </c>
      <c r="AT2" s="613">
        <f>+'A1 - Identification'!F40</f>
        <v>0</v>
      </c>
      <c r="AU2" s="612">
        <f>+'A10-Part VII HSA - 100% RGI'!K54</f>
        <v>0</v>
      </c>
      <c r="AV2" s="614">
        <v>0</v>
      </c>
      <c r="AW2" s="614">
        <v>0</v>
      </c>
      <c r="AX2" s="614">
        <v>0</v>
      </c>
      <c r="AY2" s="614">
        <v>0</v>
      </c>
      <c r="AZ2" s="615" t="e">
        <f>+#REF!</f>
        <v>#REF!</v>
      </c>
      <c r="BA2" s="601">
        <v>0</v>
      </c>
      <c r="BB2" s="601">
        <f>+'A6 - Cap Reserve'!K11</f>
        <v>0</v>
      </c>
      <c r="BC2" s="601">
        <f>+'A6 - Cap Reserve'!K14</f>
        <v>0</v>
      </c>
      <c r="BD2" s="601">
        <v>0</v>
      </c>
      <c r="BE2" s="601">
        <f>+'A6 - Cap Reserve'!K16</f>
        <v>0</v>
      </c>
      <c r="BF2" s="601">
        <f>+'A6 - Cap Reserve'!K17+'A6 - Cap Reserve'!K18</f>
        <v>0</v>
      </c>
      <c r="BG2" s="601">
        <f>+'A6 - Cap Reserve'!K37</f>
        <v>0</v>
      </c>
      <c r="BH2" s="601">
        <f>+'A6 - Cap Reserve'!K42</f>
        <v>0</v>
      </c>
      <c r="BI2" s="615" t="e">
        <f>+#REF!</f>
        <v>#REF!</v>
      </c>
      <c r="BJ2" s="615" t="e">
        <f>+BI2</f>
        <v>#REF!</v>
      </c>
      <c r="BK2" s="610">
        <f>+'C1 - Access'!E45</f>
        <v>0</v>
      </c>
      <c r="BL2" s="610">
        <f>+'C1 - Access'!F45</f>
        <v>0</v>
      </c>
      <c r="BM2" s="610">
        <f>+'C1 - Access'!G45</f>
        <v>0</v>
      </c>
      <c r="BN2" s="610">
        <v>0</v>
      </c>
      <c r="BO2" s="610">
        <v>0</v>
      </c>
      <c r="BP2" s="610">
        <v>0</v>
      </c>
      <c r="BQ2" s="610">
        <f>+'C1 - Access'!E47</f>
        <v>0</v>
      </c>
      <c r="BR2" s="610">
        <f>+'C1 - Access'!F47</f>
        <v>0</v>
      </c>
      <c r="BS2" s="610">
        <f>+'C1 - Access'!G47</f>
        <v>0</v>
      </c>
      <c r="BT2" s="616">
        <f>+'A3 - Fin Position'!Y23</f>
        <v>0</v>
      </c>
      <c r="BU2" s="616">
        <f>+'A3 - Fin Position'!Y24</f>
        <v>0</v>
      </c>
      <c r="BV2" s="616">
        <f>+'A3 - Fin Position'!Y25</f>
        <v>0</v>
      </c>
      <c r="BW2" s="601">
        <f>+'A3 - Fin Position'!O35</f>
        <v>0</v>
      </c>
      <c r="BX2" s="601" t="e">
        <f>+'A6 - Cap Reserve'!#REF!</f>
        <v>#REF!</v>
      </c>
    </row>
  </sheetData>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1">
    <pageSetUpPr fitToPage="1"/>
  </sheetPr>
  <dimension ref="A1:AC195"/>
  <sheetViews>
    <sheetView showGridLines="0" showZeros="0" tabSelected="1" defaultGridColor="0" colorId="22" zoomScaleNormal="100" zoomScaleSheetLayoutView="100" workbookViewId="0">
      <selection activeCell="K4" sqref="K4"/>
    </sheetView>
  </sheetViews>
  <sheetFormatPr defaultRowHeight="13.2"/>
  <cols>
    <col min="1" max="1" width="1.6640625" customWidth="1"/>
    <col min="2" max="2" width="3.6640625" customWidth="1"/>
    <col min="3" max="4" width="30.6640625" customWidth="1"/>
    <col min="5" max="5" width="1.6640625" customWidth="1"/>
    <col min="6" max="6" width="26.6640625" customWidth="1"/>
    <col min="7" max="8" width="14.5546875" bestFit="1" customWidth="1"/>
    <col min="9" max="9" width="8" customWidth="1"/>
  </cols>
  <sheetData>
    <row r="1" spans="1:11" ht="13.8" thickBot="1"/>
    <row r="2" spans="1:11" ht="23.4" thickTop="1">
      <c r="B2" s="1159" t="s">
        <v>794</v>
      </c>
      <c r="C2" s="1160"/>
      <c r="D2" s="1160"/>
      <c r="E2" s="1160"/>
      <c r="F2" s="1160"/>
      <c r="G2" s="1160"/>
      <c r="H2" s="1160"/>
      <c r="I2" s="1161"/>
      <c r="J2" s="1"/>
      <c r="K2" s="1"/>
    </row>
    <row r="3" spans="1:11" ht="22.8">
      <c r="B3" s="1162" t="s">
        <v>492</v>
      </c>
      <c r="C3" s="1163"/>
      <c r="D3" s="1163"/>
      <c r="E3" s="1163"/>
      <c r="F3" s="1163"/>
      <c r="G3" s="1163"/>
      <c r="H3" s="1163"/>
      <c r="I3" s="1164"/>
      <c r="J3" s="1"/>
      <c r="K3" s="1"/>
    </row>
    <row r="4" spans="1:11" ht="22.8">
      <c r="B4" s="1165"/>
      <c r="C4" s="1166"/>
      <c r="D4" s="1166"/>
      <c r="E4" s="1166"/>
      <c r="F4" s="1166"/>
      <c r="G4" s="1166"/>
      <c r="H4" s="1166"/>
      <c r="I4" s="1167"/>
      <c r="J4" s="1"/>
      <c r="K4" s="1"/>
    </row>
    <row r="5" spans="1:11">
      <c r="B5" s="1168"/>
      <c r="C5" s="1169"/>
      <c r="D5" s="1169"/>
      <c r="E5" s="1169"/>
      <c r="F5" s="1169"/>
      <c r="G5" s="1169"/>
      <c r="H5" s="1169"/>
      <c r="I5" s="1170"/>
      <c r="J5" s="1"/>
      <c r="K5" s="1"/>
    </row>
    <row r="6" spans="1:11" ht="16.2" thickBot="1">
      <c r="B6" s="107"/>
      <c r="C6" s="108" t="s">
        <v>48</v>
      </c>
      <c r="D6" s="109"/>
      <c r="E6" s="110"/>
      <c r="F6" s="110"/>
      <c r="G6" s="110"/>
      <c r="H6" s="157" t="s">
        <v>94</v>
      </c>
      <c r="I6" s="112"/>
      <c r="J6" s="1"/>
      <c r="K6" s="1"/>
    </row>
    <row r="7" spans="1:11" ht="14.4" thickTop="1" thickBot="1">
      <c r="B7" s="34"/>
      <c r="C7" s="34"/>
      <c r="D7" s="20"/>
      <c r="E7" s="20"/>
      <c r="F7" s="20"/>
      <c r="G7" s="34"/>
      <c r="H7" s="34"/>
      <c r="I7" s="34"/>
      <c r="J7" s="1"/>
      <c r="K7" s="1"/>
    </row>
    <row r="8" spans="1:11" ht="13.8" thickTop="1">
      <c r="B8" s="690" t="s">
        <v>0</v>
      </c>
      <c r="C8" s="694" t="s">
        <v>0</v>
      </c>
      <c r="D8" s="695"/>
      <c r="E8" s="695"/>
      <c r="F8" s="695"/>
      <c r="G8" s="695"/>
      <c r="H8" s="695"/>
      <c r="I8" s="696"/>
      <c r="J8" s="1"/>
      <c r="K8" s="1"/>
    </row>
    <row r="9" spans="1:11">
      <c r="A9" s="537"/>
      <c r="B9" s="691"/>
      <c r="C9" s="1171" t="s">
        <v>1</v>
      </c>
      <c r="D9" s="1172"/>
      <c r="E9" s="706"/>
      <c r="F9" s="441" t="s">
        <v>45</v>
      </c>
      <c r="G9" s="1173" t="s">
        <v>612</v>
      </c>
      <c r="H9" s="1174"/>
      <c r="I9" s="697"/>
      <c r="J9" s="1"/>
      <c r="K9" s="1"/>
    </row>
    <row r="10" spans="1:11">
      <c r="A10" s="537"/>
      <c r="B10" s="691"/>
      <c r="C10" s="1177"/>
      <c r="D10" s="1178"/>
      <c r="E10" s="706"/>
      <c r="F10" s="1175"/>
      <c r="G10" s="1179"/>
      <c r="H10" s="1178"/>
      <c r="I10" s="697"/>
      <c r="J10" s="1"/>
      <c r="K10" s="1"/>
    </row>
    <row r="11" spans="1:11">
      <c r="A11" s="537"/>
      <c r="B11" s="691"/>
      <c r="C11" s="622"/>
      <c r="D11" s="621"/>
      <c r="E11" s="706"/>
      <c r="F11" s="1176"/>
      <c r="G11" s="623"/>
      <c r="H11" s="624"/>
      <c r="I11" s="697"/>
      <c r="J11" s="1"/>
      <c r="K11" s="1"/>
    </row>
    <row r="12" spans="1:11">
      <c r="A12" s="537"/>
      <c r="B12" s="692"/>
      <c r="C12" s="1171" t="s">
        <v>597</v>
      </c>
      <c r="D12" s="1172"/>
      <c r="E12" s="706"/>
      <c r="F12" s="710"/>
      <c r="G12" s="710"/>
      <c r="H12" s="710"/>
      <c r="I12" s="698"/>
      <c r="J12" s="1"/>
      <c r="K12" s="1"/>
    </row>
    <row r="13" spans="1:11">
      <c r="A13" s="537"/>
      <c r="B13" s="691"/>
      <c r="C13" s="1183"/>
      <c r="D13" s="1184"/>
      <c r="E13" s="706"/>
      <c r="F13" s="711"/>
      <c r="G13" s="711"/>
      <c r="H13" s="711"/>
      <c r="I13" s="698"/>
      <c r="J13" s="1"/>
      <c r="K13" s="1"/>
    </row>
    <row r="14" spans="1:11">
      <c r="A14" s="537"/>
      <c r="B14" s="691"/>
      <c r="C14" s="1185"/>
      <c r="D14" s="1184"/>
      <c r="E14" s="706"/>
      <c r="F14" s="712"/>
      <c r="G14" s="712"/>
      <c r="H14" s="712"/>
      <c r="I14" s="699"/>
      <c r="J14" s="1"/>
      <c r="K14" s="1"/>
    </row>
    <row r="15" spans="1:11">
      <c r="A15" s="537"/>
      <c r="B15" s="691"/>
      <c r="C15" s="137" t="s">
        <v>2</v>
      </c>
      <c r="D15" s="113" t="s">
        <v>3</v>
      </c>
      <c r="E15" s="706"/>
      <c r="F15" s="442" t="s">
        <v>66</v>
      </c>
      <c r="G15" s="113" t="s">
        <v>67</v>
      </c>
      <c r="H15" s="137" t="s">
        <v>121</v>
      </c>
      <c r="I15" s="698"/>
      <c r="J15" s="1"/>
      <c r="K15" s="1"/>
    </row>
    <row r="16" spans="1:11">
      <c r="A16" s="537"/>
      <c r="B16" s="691"/>
      <c r="C16" s="446"/>
      <c r="D16" s="448"/>
      <c r="E16" s="706"/>
      <c r="F16" s="538" t="s">
        <v>297</v>
      </c>
      <c r="G16" s="142"/>
      <c r="H16" s="143"/>
      <c r="I16" s="697"/>
      <c r="J16" s="1"/>
      <c r="K16" s="1"/>
    </row>
    <row r="17" spans="1:29">
      <c r="A17" s="537"/>
      <c r="B17" s="692"/>
      <c r="C17" s="446"/>
      <c r="D17" s="448"/>
      <c r="E17" s="706"/>
      <c r="F17" s="538" t="s">
        <v>298</v>
      </c>
      <c r="G17" s="476" t="s">
        <v>0</v>
      </c>
      <c r="H17" s="477" t="s">
        <v>0</v>
      </c>
      <c r="I17" s="700"/>
      <c r="J17" s="1"/>
      <c r="K17" s="1"/>
    </row>
    <row r="18" spans="1:29">
      <c r="A18" s="537"/>
      <c r="B18" s="692"/>
      <c r="C18" s="446"/>
      <c r="D18" s="448"/>
      <c r="E18" s="706"/>
      <c r="F18" s="538" t="s">
        <v>299</v>
      </c>
      <c r="G18" s="142"/>
      <c r="H18" s="143"/>
      <c r="I18" s="700"/>
      <c r="J18" s="1"/>
      <c r="K18" s="1"/>
    </row>
    <row r="19" spans="1:29">
      <c r="A19" s="537"/>
      <c r="B19" s="692"/>
      <c r="C19" s="446"/>
      <c r="D19" s="448"/>
      <c r="E19" s="706"/>
      <c r="F19" s="538" t="s">
        <v>300</v>
      </c>
      <c r="G19" s="142"/>
      <c r="H19" s="143" t="s">
        <v>0</v>
      </c>
      <c r="I19" s="700"/>
      <c r="J19" s="1"/>
      <c r="K19" s="1"/>
    </row>
    <row r="20" spans="1:29">
      <c r="A20" s="537"/>
      <c r="B20" s="692"/>
      <c r="C20" s="446"/>
      <c r="D20" s="448"/>
      <c r="E20" s="706"/>
      <c r="F20" s="538" t="s">
        <v>317</v>
      </c>
      <c r="G20" s="142"/>
      <c r="H20" s="143"/>
      <c r="I20" s="700"/>
      <c r="J20" s="1"/>
      <c r="K20" s="1"/>
    </row>
    <row r="21" spans="1:29">
      <c r="A21" s="537"/>
      <c r="B21" s="692"/>
      <c r="C21" s="446"/>
      <c r="D21" s="448"/>
      <c r="E21" s="706"/>
      <c r="F21" s="538" t="s">
        <v>294</v>
      </c>
      <c r="G21" s="142"/>
      <c r="H21" s="143"/>
      <c r="I21" s="700"/>
      <c r="J21" s="1"/>
      <c r="K21" s="1"/>
    </row>
    <row r="22" spans="1:29">
      <c r="A22" s="537"/>
      <c r="B22" s="692"/>
      <c r="C22" s="446"/>
      <c r="D22" s="448"/>
      <c r="E22" s="706"/>
      <c r="F22" s="538" t="s">
        <v>295</v>
      </c>
      <c r="G22" s="142"/>
      <c r="H22" s="143"/>
      <c r="I22" s="700"/>
      <c r="J22" s="1"/>
      <c r="K22" s="1"/>
    </row>
    <row r="23" spans="1:29">
      <c r="A23" s="537"/>
      <c r="B23" s="692"/>
      <c r="C23" s="446"/>
      <c r="D23" s="448"/>
      <c r="E23" s="706"/>
      <c r="F23" s="538" t="s">
        <v>296</v>
      </c>
      <c r="G23" s="142"/>
      <c r="H23" s="143"/>
      <c r="I23" s="698"/>
      <c r="J23" s="1"/>
      <c r="K23" s="1"/>
    </row>
    <row r="24" spans="1:29">
      <c r="A24" s="537"/>
      <c r="B24" s="692"/>
      <c r="C24" s="447"/>
      <c r="D24" s="449"/>
      <c r="E24" s="706"/>
      <c r="F24" s="538" t="s">
        <v>316</v>
      </c>
      <c r="G24" s="144"/>
      <c r="H24" s="145"/>
      <c r="I24" s="698"/>
      <c r="J24" s="1"/>
      <c r="K24" s="1"/>
    </row>
    <row r="25" spans="1:29">
      <c r="A25" s="537"/>
      <c r="B25" s="692"/>
      <c r="C25" s="713"/>
      <c r="D25" s="713"/>
      <c r="E25" s="706"/>
      <c r="F25" s="714"/>
      <c r="G25" s="712"/>
      <c r="H25" s="712"/>
      <c r="I25" s="699"/>
      <c r="J25" s="1"/>
      <c r="K25" s="1"/>
    </row>
    <row r="26" spans="1:29">
      <c r="A26" s="537"/>
      <c r="B26" s="691"/>
      <c r="C26" s="137" t="s">
        <v>4</v>
      </c>
      <c r="D26" s="137" t="s">
        <v>5</v>
      </c>
      <c r="E26" s="707"/>
      <c r="F26" s="407" t="s">
        <v>6</v>
      </c>
      <c r="G26" s="1173" t="s">
        <v>47</v>
      </c>
      <c r="H26" s="1174"/>
      <c r="I26" s="697"/>
      <c r="J26" s="2"/>
      <c r="K26" s="2"/>
    </row>
    <row r="27" spans="1:29">
      <c r="A27" s="537"/>
      <c r="B27" s="691"/>
      <c r="C27" s="414"/>
      <c r="D27" s="414"/>
      <c r="E27" s="708"/>
      <c r="F27" s="533"/>
      <c r="G27" s="1186"/>
      <c r="H27" s="1187"/>
      <c r="I27" s="697"/>
      <c r="J27" s="1"/>
      <c r="K27" s="20"/>
    </row>
    <row r="28" spans="1:29">
      <c r="A28" s="537"/>
      <c r="B28" s="691"/>
      <c r="C28" s="715"/>
      <c r="D28" s="1180" t="s">
        <v>418</v>
      </c>
      <c r="E28" s="708"/>
      <c r="F28" s="1180" t="s">
        <v>613</v>
      </c>
      <c r="G28" s="529" t="s">
        <v>607</v>
      </c>
      <c r="H28" s="166" t="s">
        <v>607</v>
      </c>
      <c r="I28" s="697"/>
      <c r="J28" s="1"/>
      <c r="K28" s="20"/>
    </row>
    <row r="29" spans="1:29">
      <c r="A29" s="537"/>
      <c r="B29" s="691"/>
      <c r="C29" s="716"/>
      <c r="D29" s="1181"/>
      <c r="E29" s="708"/>
      <c r="F29" s="1181"/>
      <c r="G29" s="532" t="s">
        <v>595</v>
      </c>
      <c r="H29" s="523" t="s">
        <v>596</v>
      </c>
      <c r="I29" s="697"/>
      <c r="J29" s="1"/>
      <c r="K29" s="20"/>
    </row>
    <row r="30" spans="1:29">
      <c r="A30" s="537"/>
      <c r="B30" s="692"/>
      <c r="C30" s="713"/>
      <c r="D30" s="1182"/>
      <c r="E30" s="707"/>
      <c r="F30" s="1188"/>
      <c r="G30" s="529" t="s">
        <v>527</v>
      </c>
      <c r="H30" s="166" t="s">
        <v>526</v>
      </c>
      <c r="I30" s="701"/>
      <c r="J30" s="1"/>
      <c r="K30" s="2"/>
    </row>
    <row r="31" spans="1:29">
      <c r="A31" s="537"/>
      <c r="B31" s="691"/>
      <c r="C31" s="712"/>
      <c r="D31" s="475"/>
      <c r="E31" s="709"/>
      <c r="F31" s="535"/>
      <c r="G31" s="534" t="s">
        <v>192</v>
      </c>
      <c r="H31" s="141" t="s">
        <v>193</v>
      </c>
      <c r="I31" s="701"/>
      <c r="J31" s="168"/>
      <c r="K31" s="2"/>
      <c r="AC31" s="168" t="s">
        <v>192</v>
      </c>
    </row>
    <row r="32" spans="1:29">
      <c r="A32" s="537"/>
      <c r="B32" s="692"/>
      <c r="C32" s="705" t="s">
        <v>776</v>
      </c>
      <c r="D32" s="717"/>
      <c r="E32" s="717"/>
      <c r="F32" s="717"/>
      <c r="G32" s="718"/>
      <c r="H32" s="718"/>
      <c r="I32" s="699"/>
      <c r="J32" s="168"/>
      <c r="K32" s="1"/>
      <c r="AC32" s="168" t="s">
        <v>193</v>
      </c>
    </row>
    <row r="33" spans="1:11">
      <c r="A33" s="537"/>
      <c r="B33" s="682"/>
      <c r="C33" s="719" t="s">
        <v>777</v>
      </c>
      <c r="D33" s="720"/>
      <c r="E33" s="720"/>
      <c r="F33" s="720"/>
      <c r="G33" s="720"/>
      <c r="H33" s="720"/>
      <c r="I33" s="702"/>
      <c r="J33" s="1"/>
      <c r="K33" s="1"/>
    </row>
    <row r="34" spans="1:11">
      <c r="A34" s="537"/>
      <c r="B34" s="682"/>
      <c r="C34" s="719" t="s">
        <v>778</v>
      </c>
      <c r="D34" s="721"/>
      <c r="E34" s="721"/>
      <c r="F34" s="721"/>
      <c r="G34" s="721"/>
      <c r="H34" s="721"/>
      <c r="I34" s="703"/>
      <c r="J34" s="1"/>
      <c r="K34" s="1"/>
    </row>
    <row r="35" spans="1:11" ht="13.8">
      <c r="A35" s="537"/>
      <c r="B35" s="682"/>
      <c r="C35" s="722"/>
      <c r="D35" s="723"/>
      <c r="E35" s="688"/>
      <c r="F35" s="724"/>
      <c r="G35" s="724"/>
      <c r="H35" s="725"/>
      <c r="I35" s="704"/>
      <c r="J35" s="1"/>
      <c r="K35" s="1"/>
    </row>
    <row r="36" spans="1:11">
      <c r="A36" s="537"/>
      <c r="B36" s="682"/>
      <c r="C36" s="668"/>
      <c r="D36" s="666"/>
      <c r="E36" s="705"/>
      <c r="F36" s="666"/>
      <c r="G36" s="666"/>
      <c r="H36" s="666"/>
      <c r="I36" s="689"/>
      <c r="J36" s="1"/>
      <c r="K36" s="1"/>
    </row>
    <row r="37" spans="1:11">
      <c r="A37" s="537"/>
      <c r="B37" s="682"/>
      <c r="C37" s="669" t="s">
        <v>779</v>
      </c>
      <c r="D37" s="670" t="s">
        <v>7</v>
      </c>
      <c r="E37" s="671"/>
      <c r="F37" s="672" t="s">
        <v>5</v>
      </c>
      <c r="G37" s="1193" t="s">
        <v>742</v>
      </c>
      <c r="H37" s="1194"/>
      <c r="I37" s="697"/>
      <c r="J37" s="1"/>
      <c r="K37" s="1"/>
    </row>
    <row r="38" spans="1:11" ht="15.6">
      <c r="A38" s="537"/>
      <c r="B38" s="682"/>
      <c r="C38" s="673"/>
      <c r="D38" s="674"/>
      <c r="E38" s="1195"/>
      <c r="F38" s="1196"/>
      <c r="G38" s="1189"/>
      <c r="H38" s="1190"/>
      <c r="I38" s="697"/>
      <c r="J38" s="1"/>
      <c r="K38" s="1"/>
    </row>
    <row r="39" spans="1:11">
      <c r="A39" s="537"/>
      <c r="B39" s="682"/>
      <c r="C39" s="669" t="s">
        <v>779</v>
      </c>
      <c r="D39" s="670" t="s">
        <v>7</v>
      </c>
      <c r="E39" s="670"/>
      <c r="F39" s="672" t="s">
        <v>5</v>
      </c>
      <c r="G39" s="1193" t="s">
        <v>742</v>
      </c>
      <c r="H39" s="1194"/>
      <c r="I39" s="697"/>
      <c r="J39" s="1"/>
      <c r="K39" s="1"/>
    </row>
    <row r="40" spans="1:11" ht="15.6">
      <c r="A40" s="537"/>
      <c r="B40" s="682"/>
      <c r="C40" s="673"/>
      <c r="D40" s="674"/>
      <c r="E40" s="1195"/>
      <c r="F40" s="1196"/>
      <c r="G40" s="1189"/>
      <c r="H40" s="1190"/>
      <c r="I40" s="697"/>
      <c r="J40" s="1"/>
      <c r="K40" s="1"/>
    </row>
    <row r="41" spans="1:11">
      <c r="A41" s="537"/>
      <c r="B41" s="682"/>
      <c r="C41" s="686"/>
      <c r="D41" s="687"/>
      <c r="E41" s="687"/>
      <c r="F41" s="687"/>
      <c r="G41" s="688"/>
      <c r="H41" s="688"/>
      <c r="I41" s="689"/>
      <c r="J41" s="1"/>
      <c r="K41" s="1"/>
    </row>
    <row r="42" spans="1:11">
      <c r="A42" s="537"/>
      <c r="B42" s="682"/>
      <c r="C42" s="675"/>
      <c r="D42" s="676"/>
      <c r="E42" s="676"/>
      <c r="F42" s="676"/>
      <c r="G42" s="666"/>
      <c r="H42" s="666"/>
      <c r="I42" s="689"/>
      <c r="J42" s="1"/>
      <c r="K42" s="1"/>
    </row>
    <row r="43" spans="1:11" ht="15.6">
      <c r="A43" s="537"/>
      <c r="B43" s="693"/>
      <c r="C43" s="1140"/>
      <c r="D43" s="677"/>
      <c r="E43" s="677"/>
      <c r="F43" s="677"/>
      <c r="G43" s="667"/>
      <c r="H43" s="667"/>
      <c r="I43" s="703"/>
      <c r="J43" s="1"/>
      <c r="K43" s="1"/>
    </row>
    <row r="44" spans="1:11" ht="15.6">
      <c r="A44" s="537"/>
      <c r="B44" s="693"/>
      <c r="C44" s="1140"/>
      <c r="D44" s="677"/>
      <c r="E44" s="677"/>
      <c r="F44" s="677"/>
      <c r="G44" s="667"/>
      <c r="H44" s="667"/>
      <c r="I44" s="703"/>
      <c r="J44" s="1"/>
      <c r="K44" s="1"/>
    </row>
    <row r="45" spans="1:11">
      <c r="A45" s="537"/>
      <c r="B45" s="682"/>
      <c r="C45" s="678"/>
      <c r="D45" s="678"/>
      <c r="E45" s="678"/>
      <c r="F45" s="678"/>
      <c r="G45" s="668"/>
      <c r="H45" s="666"/>
      <c r="I45" s="689"/>
      <c r="J45" s="1"/>
      <c r="K45" s="1"/>
    </row>
    <row r="46" spans="1:11">
      <c r="A46" s="537"/>
      <c r="B46" s="682"/>
      <c r="C46" s="676"/>
      <c r="D46" s="676"/>
      <c r="E46" s="676"/>
      <c r="F46" s="676"/>
      <c r="G46" s="666"/>
      <c r="H46" s="666"/>
      <c r="I46" s="689"/>
      <c r="J46" s="1"/>
      <c r="K46" s="1"/>
    </row>
    <row r="47" spans="1:11">
      <c r="A47" s="537"/>
      <c r="B47" s="682"/>
      <c r="C47" s="679" t="s">
        <v>780</v>
      </c>
      <c r="D47" s="676"/>
      <c r="E47" s="676"/>
      <c r="F47" s="676"/>
      <c r="G47" s="666"/>
      <c r="H47" s="666"/>
      <c r="I47" s="689"/>
      <c r="J47" s="1"/>
      <c r="K47" s="1"/>
    </row>
    <row r="48" spans="1:11">
      <c r="A48" s="537"/>
      <c r="B48" s="682"/>
      <c r="C48" s="1191" t="s">
        <v>781</v>
      </c>
      <c r="D48" s="1191"/>
      <c r="E48" s="1191"/>
      <c r="F48" s="1191"/>
      <c r="G48" s="1191"/>
      <c r="H48" s="1191"/>
      <c r="I48" s="702"/>
      <c r="J48" s="1"/>
      <c r="K48" s="1"/>
    </row>
    <row r="49" spans="1:11">
      <c r="A49" s="537"/>
      <c r="B49" s="682"/>
      <c r="C49" s="680"/>
      <c r="D49" s="680"/>
      <c r="E49" s="680"/>
      <c r="F49" s="680"/>
      <c r="G49" s="680"/>
      <c r="H49" s="680"/>
      <c r="I49" s="702"/>
      <c r="J49" s="1"/>
      <c r="K49" s="1"/>
    </row>
    <row r="50" spans="1:11">
      <c r="A50" s="537"/>
      <c r="B50" s="682"/>
      <c r="C50" s="683"/>
      <c r="D50" s="684"/>
      <c r="E50" s="684"/>
      <c r="F50" s="684"/>
      <c r="G50" s="684"/>
      <c r="H50" s="684"/>
      <c r="I50" s="685"/>
      <c r="J50" s="1"/>
      <c r="K50" s="1"/>
    </row>
    <row r="51" spans="1:11" ht="13.8" thickBot="1">
      <c r="A51" s="537"/>
      <c r="B51" s="682"/>
      <c r="C51" s="1139" t="s">
        <v>786</v>
      </c>
      <c r="D51" s="684"/>
      <c r="E51" s="684"/>
      <c r="F51" s="684"/>
      <c r="G51" s="684"/>
      <c r="H51" s="684"/>
      <c r="I51" s="685"/>
      <c r="J51" s="1"/>
      <c r="K51" s="1"/>
    </row>
    <row r="52" spans="1:11" ht="13.8" thickTop="1">
      <c r="A52" s="537"/>
      <c r="B52" s="681"/>
      <c r="C52" s="1192"/>
      <c r="D52" s="1192"/>
      <c r="E52" s="1192"/>
      <c r="F52" s="1192"/>
      <c r="G52" s="1192"/>
      <c r="H52" s="1192"/>
      <c r="I52" s="681"/>
      <c r="J52" s="1"/>
      <c r="K52" s="1"/>
    </row>
    <row r="53" spans="1:11">
      <c r="B53" s="515"/>
      <c r="C53" s="165"/>
      <c r="D53" s="4"/>
      <c r="E53" s="4"/>
      <c r="F53" s="4"/>
      <c r="G53" s="3"/>
      <c r="H53" s="3"/>
      <c r="I53" s="3"/>
      <c r="J53" s="1"/>
      <c r="K53" s="1"/>
    </row>
    <row r="54" spans="1:11">
      <c r="C54" s="4"/>
      <c r="D54" s="4"/>
      <c r="E54" s="4"/>
      <c r="F54" s="4"/>
      <c r="G54" s="4"/>
      <c r="H54" s="4"/>
      <c r="I54" s="4"/>
      <c r="J54" s="1"/>
      <c r="K54" s="1"/>
    </row>
    <row r="55" spans="1:11">
      <c r="C55" s="4"/>
      <c r="D55" s="4"/>
      <c r="E55" s="4"/>
      <c r="F55" s="4"/>
      <c r="G55" s="4"/>
      <c r="H55" s="4"/>
      <c r="I55" s="4"/>
      <c r="J55" s="1"/>
      <c r="K55" s="1"/>
    </row>
    <row r="56" spans="1:11">
      <c r="C56" s="4"/>
      <c r="D56" s="4"/>
      <c r="E56" s="4"/>
      <c r="F56" s="4"/>
      <c r="G56" s="4"/>
      <c r="H56" s="4"/>
      <c r="I56" s="4"/>
      <c r="J56" s="1"/>
      <c r="K56" s="1"/>
    </row>
    <row r="57" spans="1:11">
      <c r="C57" s="4"/>
      <c r="D57" s="4"/>
      <c r="E57" s="4"/>
      <c r="F57" s="4"/>
      <c r="G57" s="4"/>
      <c r="H57" s="4"/>
      <c r="I57" s="4"/>
      <c r="J57" s="1"/>
      <c r="K57" s="1"/>
    </row>
    <row r="58" spans="1:11">
      <c r="C58" s="4"/>
      <c r="D58" s="4"/>
      <c r="E58" s="4"/>
      <c r="F58" s="4"/>
      <c r="G58" s="4"/>
      <c r="H58" s="4"/>
      <c r="I58" s="4"/>
      <c r="J58" s="1"/>
      <c r="K58" s="1"/>
    </row>
    <row r="59" spans="1:11">
      <c r="C59" s="4"/>
      <c r="D59" s="4"/>
      <c r="E59" s="4"/>
      <c r="F59" s="4"/>
      <c r="G59" s="4"/>
      <c r="H59" s="4"/>
      <c r="I59" s="4"/>
      <c r="J59" s="1"/>
      <c r="K59" s="1"/>
    </row>
    <row r="60" spans="1:11">
      <c r="C60" s="4"/>
      <c r="D60" s="4"/>
      <c r="E60" s="4"/>
      <c r="F60" s="4"/>
      <c r="G60" s="4"/>
      <c r="H60" s="4"/>
      <c r="I60" s="4"/>
      <c r="J60" s="1"/>
      <c r="K60" s="1"/>
    </row>
    <row r="61" spans="1:11">
      <c r="C61" s="4"/>
      <c r="D61" s="4"/>
      <c r="E61" s="4"/>
      <c r="F61" s="4"/>
      <c r="G61" s="4"/>
      <c r="H61" s="4"/>
      <c r="I61" s="4"/>
      <c r="J61" s="1"/>
      <c r="K61" s="1"/>
    </row>
    <row r="62" spans="1:11">
      <c r="C62" s="4"/>
      <c r="D62" s="4"/>
      <c r="E62" s="4"/>
      <c r="F62" s="4"/>
      <c r="G62" s="4"/>
      <c r="H62" s="4"/>
      <c r="I62" s="4"/>
      <c r="J62" s="1"/>
      <c r="K62" s="1"/>
    </row>
    <row r="63" spans="1:11">
      <c r="C63" s="4"/>
      <c r="D63" s="4"/>
      <c r="E63" s="4"/>
      <c r="F63" s="4"/>
      <c r="G63" s="4"/>
      <c r="H63" s="4"/>
      <c r="I63" s="4"/>
      <c r="J63" s="1"/>
      <c r="K63" s="1"/>
    </row>
    <row r="64" spans="1:11">
      <c r="C64" s="4"/>
      <c r="D64" s="4"/>
      <c r="E64" s="4"/>
      <c r="F64" s="4"/>
      <c r="G64" s="4"/>
      <c r="H64" s="4"/>
      <c r="I64" s="4"/>
      <c r="J64" s="1"/>
      <c r="K64" s="1"/>
    </row>
    <row r="65" spans="3:11">
      <c r="C65" s="4"/>
      <c r="D65" s="4"/>
      <c r="E65" s="4"/>
      <c r="F65" s="4"/>
      <c r="G65" s="4"/>
      <c r="H65" s="4"/>
      <c r="I65" s="4"/>
      <c r="J65" s="1"/>
      <c r="K65" s="1"/>
    </row>
    <row r="66" spans="3:11">
      <c r="C66" s="4"/>
      <c r="D66" s="4"/>
      <c r="E66" s="4"/>
      <c r="F66" s="4"/>
      <c r="G66" s="4"/>
      <c r="H66" s="4"/>
      <c r="I66" s="4"/>
      <c r="J66" s="1"/>
      <c r="K66" s="1"/>
    </row>
    <row r="67" spans="3:11">
      <c r="C67" s="4"/>
      <c r="D67" s="4"/>
      <c r="E67" s="4"/>
      <c r="F67" s="4"/>
      <c r="G67" s="4"/>
      <c r="H67" s="4"/>
      <c r="I67" s="4"/>
      <c r="J67" s="1"/>
      <c r="K67" s="1"/>
    </row>
    <row r="68" spans="3:11">
      <c r="C68" s="4"/>
      <c r="D68" s="4"/>
      <c r="E68" s="4"/>
      <c r="F68" s="4"/>
      <c r="G68" s="4"/>
      <c r="H68" s="4"/>
      <c r="I68" s="4"/>
      <c r="J68" s="1"/>
      <c r="K68" s="1"/>
    </row>
    <row r="69" spans="3:11">
      <c r="C69" s="4"/>
      <c r="D69" s="4"/>
      <c r="E69" s="4"/>
      <c r="F69" s="4"/>
      <c r="G69" s="4"/>
      <c r="H69" s="4"/>
      <c r="I69" s="4"/>
      <c r="J69" s="1"/>
      <c r="K69" s="1"/>
    </row>
    <row r="70" spans="3:11">
      <c r="C70" s="4"/>
      <c r="D70" s="4"/>
      <c r="E70" s="4"/>
      <c r="F70" s="4"/>
      <c r="G70" s="4"/>
      <c r="H70" s="4"/>
      <c r="I70" s="4"/>
      <c r="J70" s="1"/>
      <c r="K70" s="1"/>
    </row>
    <row r="71" spans="3:11">
      <c r="C71" s="4"/>
      <c r="D71" s="4"/>
      <c r="E71" s="4"/>
      <c r="F71" s="4"/>
      <c r="G71" s="4"/>
      <c r="H71" s="4"/>
      <c r="I71" s="4"/>
      <c r="J71" s="1"/>
      <c r="K71" s="1"/>
    </row>
    <row r="72" spans="3:11">
      <c r="C72" s="4"/>
      <c r="D72" s="4"/>
      <c r="E72" s="4"/>
      <c r="F72" s="4"/>
      <c r="G72" s="4"/>
      <c r="H72" s="4"/>
      <c r="I72" s="4"/>
      <c r="J72" s="1"/>
      <c r="K72" s="1"/>
    </row>
    <row r="73" spans="3:11">
      <c r="C73" s="4"/>
      <c r="D73" s="4"/>
      <c r="E73" s="4"/>
      <c r="F73" s="4"/>
      <c r="G73" s="4"/>
      <c r="H73" s="4"/>
      <c r="I73" s="4"/>
      <c r="J73" s="1"/>
      <c r="K73" s="1"/>
    </row>
    <row r="74" spans="3:11">
      <c r="C74" s="4"/>
      <c r="D74" s="4"/>
      <c r="E74" s="4"/>
      <c r="F74" s="4"/>
      <c r="G74" s="4"/>
      <c r="H74" s="4"/>
      <c r="I74" s="4"/>
      <c r="J74" s="1"/>
      <c r="K74" s="1"/>
    </row>
    <row r="75" spans="3:11">
      <c r="C75" s="4"/>
      <c r="D75" s="4"/>
      <c r="E75" s="4"/>
      <c r="F75" s="4"/>
      <c r="G75" s="4"/>
      <c r="H75" s="4"/>
      <c r="I75" s="4"/>
      <c r="J75" s="1"/>
      <c r="K75" s="1"/>
    </row>
    <row r="76" spans="3:11">
      <c r="C76" s="4"/>
      <c r="D76" s="4"/>
      <c r="E76" s="4"/>
      <c r="F76" s="4"/>
      <c r="G76" s="4"/>
      <c r="H76" s="4"/>
      <c r="I76" s="4"/>
      <c r="J76" s="1"/>
      <c r="K76" s="1"/>
    </row>
    <row r="77" spans="3:11">
      <c r="C77" s="4"/>
      <c r="D77" s="4"/>
      <c r="E77" s="4"/>
      <c r="F77" s="4"/>
      <c r="G77" s="4"/>
      <c r="H77" s="4"/>
      <c r="I77" s="4"/>
      <c r="J77" s="1"/>
      <c r="K77" s="1"/>
    </row>
    <row r="78" spans="3:11">
      <c r="C78" s="4"/>
      <c r="D78" s="4"/>
      <c r="E78" s="4"/>
      <c r="F78" s="4"/>
      <c r="G78" s="4"/>
      <c r="H78" s="4"/>
      <c r="I78" s="4"/>
      <c r="J78" s="1"/>
      <c r="K78" s="1"/>
    </row>
    <row r="79" spans="3:11">
      <c r="C79" s="4"/>
      <c r="D79" s="4"/>
      <c r="E79" s="4"/>
      <c r="F79" s="4"/>
      <c r="G79" s="4"/>
      <c r="H79" s="4"/>
      <c r="I79" s="4"/>
      <c r="J79" s="1"/>
      <c r="K79" s="1"/>
    </row>
    <row r="80" spans="3:11">
      <c r="C80" s="4"/>
      <c r="D80" s="4"/>
      <c r="E80" s="4"/>
      <c r="F80" s="4"/>
      <c r="G80" s="4"/>
      <c r="H80" s="4"/>
      <c r="I80" s="4"/>
      <c r="J80" s="1"/>
      <c r="K80" s="1"/>
    </row>
    <row r="81" spans="3:11">
      <c r="C81" s="4"/>
      <c r="D81" s="4"/>
      <c r="E81" s="4"/>
      <c r="F81" s="4"/>
      <c r="G81" s="4"/>
      <c r="H81" s="4"/>
      <c r="I81" s="4"/>
      <c r="J81" s="1"/>
      <c r="K81" s="1"/>
    </row>
    <row r="82" spans="3:11">
      <c r="C82" s="4"/>
      <c r="D82" s="4"/>
      <c r="E82" s="4"/>
      <c r="F82" s="4"/>
      <c r="G82" s="4"/>
      <c r="H82" s="4"/>
      <c r="I82" s="4"/>
      <c r="J82" s="1"/>
      <c r="K82" s="1"/>
    </row>
    <row r="83" spans="3:11">
      <c r="C83" s="4"/>
      <c r="D83" s="4"/>
      <c r="E83" s="4"/>
      <c r="F83" s="4"/>
      <c r="G83" s="4"/>
      <c r="H83" s="4"/>
      <c r="I83" s="4"/>
      <c r="J83" s="1"/>
      <c r="K83" s="1"/>
    </row>
    <row r="84" spans="3:11">
      <c r="C84" s="4"/>
      <c r="D84" s="4"/>
      <c r="E84" s="4"/>
      <c r="F84" s="4"/>
      <c r="G84" s="4"/>
      <c r="H84" s="4"/>
      <c r="I84" s="4"/>
      <c r="J84" s="1"/>
      <c r="K84" s="1"/>
    </row>
    <row r="85" spans="3:11">
      <c r="C85" s="4"/>
      <c r="D85" s="4"/>
      <c r="E85" s="4"/>
      <c r="F85" s="4"/>
      <c r="G85" s="4"/>
      <c r="H85" s="4"/>
      <c r="I85" s="4"/>
      <c r="J85" s="1"/>
      <c r="K85" s="1"/>
    </row>
    <row r="86" spans="3:11">
      <c r="C86" s="4"/>
      <c r="D86" s="4"/>
      <c r="E86" s="4"/>
      <c r="F86" s="4"/>
      <c r="G86" s="4"/>
      <c r="H86" s="4"/>
      <c r="I86" s="4"/>
      <c r="J86" s="1"/>
      <c r="K86" s="1"/>
    </row>
    <row r="87" spans="3:11">
      <c r="C87" s="4"/>
      <c r="D87" s="4"/>
      <c r="E87" s="4"/>
      <c r="F87" s="4"/>
      <c r="G87" s="4"/>
      <c r="H87" s="4"/>
      <c r="I87" s="4"/>
      <c r="J87" s="1"/>
      <c r="K87" s="1"/>
    </row>
    <row r="88" spans="3:11">
      <c r="C88" s="4"/>
      <c r="D88" s="4"/>
      <c r="E88" s="4"/>
      <c r="F88" s="4"/>
      <c r="G88" s="4"/>
      <c r="H88" s="4"/>
      <c r="I88" s="4"/>
      <c r="J88" s="1"/>
      <c r="K88" s="1"/>
    </row>
    <row r="89" spans="3:11">
      <c r="C89" s="4"/>
      <c r="D89" s="4"/>
      <c r="E89" s="4"/>
      <c r="F89" s="4"/>
      <c r="G89" s="4"/>
      <c r="H89" s="4"/>
      <c r="I89" s="4"/>
      <c r="J89" s="1"/>
      <c r="K89" s="1"/>
    </row>
    <row r="90" spans="3:11">
      <c r="C90" s="4"/>
      <c r="D90" s="4"/>
      <c r="E90" s="4"/>
      <c r="F90" s="4"/>
      <c r="G90" s="4"/>
      <c r="H90" s="4"/>
      <c r="I90" s="4"/>
      <c r="J90" s="1"/>
      <c r="K90" s="1"/>
    </row>
    <row r="91" spans="3:11">
      <c r="C91" s="4"/>
      <c r="D91" s="4"/>
      <c r="E91" s="4"/>
      <c r="F91" s="4"/>
      <c r="G91" s="4"/>
      <c r="H91" s="4"/>
      <c r="I91" s="4"/>
      <c r="J91" s="1"/>
      <c r="K91" s="1"/>
    </row>
    <row r="92" spans="3:11">
      <c r="C92" s="4"/>
      <c r="D92" s="4"/>
      <c r="E92" s="4"/>
      <c r="F92" s="4"/>
      <c r="G92" s="4"/>
      <c r="H92" s="4"/>
      <c r="I92" s="4"/>
      <c r="J92" s="1"/>
      <c r="K92" s="1"/>
    </row>
    <row r="93" spans="3:11">
      <c r="C93" s="4"/>
      <c r="D93" s="4"/>
      <c r="E93" s="4"/>
      <c r="F93" s="4"/>
      <c r="G93" s="4"/>
      <c r="H93" s="4"/>
      <c r="I93" s="4"/>
      <c r="J93" s="1"/>
      <c r="K93" s="1"/>
    </row>
    <row r="94" spans="3:11">
      <c r="C94" s="4"/>
      <c r="D94" s="4"/>
      <c r="E94" s="4"/>
      <c r="F94" s="4"/>
      <c r="G94" s="4"/>
      <c r="H94" s="4"/>
      <c r="I94" s="4"/>
      <c r="J94" s="1"/>
      <c r="K94" s="1"/>
    </row>
    <row r="95" spans="3:11">
      <c r="C95" s="4"/>
      <c r="D95" s="4"/>
      <c r="E95" s="4"/>
      <c r="F95" s="4"/>
      <c r="G95" s="4"/>
      <c r="H95" s="4"/>
      <c r="I95" s="4"/>
      <c r="J95" s="1"/>
      <c r="K95" s="1"/>
    </row>
    <row r="96" spans="3:11">
      <c r="C96" s="4"/>
      <c r="D96" s="4"/>
      <c r="E96" s="4"/>
      <c r="F96" s="4"/>
      <c r="G96" s="4"/>
      <c r="H96" s="4"/>
      <c r="I96" s="4"/>
      <c r="J96" s="1"/>
      <c r="K96" s="1"/>
    </row>
    <row r="97" spans="3:11">
      <c r="C97" s="4"/>
      <c r="D97" s="4"/>
      <c r="E97" s="4"/>
      <c r="F97" s="4"/>
      <c r="G97" s="4"/>
      <c r="H97" s="4"/>
      <c r="I97" s="4"/>
      <c r="J97" s="1"/>
      <c r="K97" s="1"/>
    </row>
    <row r="98" spans="3:11">
      <c r="C98" s="4"/>
      <c r="D98" s="4"/>
      <c r="E98" s="4"/>
      <c r="F98" s="4"/>
      <c r="G98" s="4"/>
      <c r="H98" s="4"/>
      <c r="I98" s="4"/>
      <c r="J98" s="1"/>
      <c r="K98" s="1"/>
    </row>
    <row r="99" spans="3:11">
      <c r="C99" s="4"/>
      <c r="D99" s="4"/>
      <c r="E99" s="4"/>
      <c r="F99" s="4"/>
      <c r="G99" s="4"/>
      <c r="H99" s="4"/>
      <c r="I99" s="4"/>
      <c r="J99" s="1"/>
      <c r="K99" s="1"/>
    </row>
    <row r="100" spans="3:11">
      <c r="C100" s="4"/>
      <c r="D100" s="4"/>
      <c r="E100" s="4"/>
      <c r="F100" s="4"/>
      <c r="G100" s="4"/>
      <c r="H100" s="4"/>
      <c r="I100" s="4"/>
      <c r="J100" s="1"/>
      <c r="K100" s="1"/>
    </row>
    <row r="101" spans="3:11">
      <c r="C101" s="4"/>
      <c r="D101" s="4"/>
      <c r="E101" s="4"/>
      <c r="F101" s="4"/>
      <c r="G101" s="4"/>
      <c r="H101" s="4"/>
      <c r="I101" s="4"/>
      <c r="J101" s="1"/>
      <c r="K101" s="1"/>
    </row>
    <row r="102" spans="3:11">
      <c r="C102" s="4"/>
      <c r="D102" s="4"/>
      <c r="E102" s="4"/>
      <c r="F102" s="4"/>
      <c r="G102" s="4"/>
      <c r="H102" s="4"/>
      <c r="I102" s="4"/>
      <c r="J102" s="1"/>
      <c r="K102" s="1"/>
    </row>
    <row r="103" spans="3:11">
      <c r="C103" s="4"/>
      <c r="D103" s="4"/>
      <c r="E103" s="4"/>
      <c r="F103" s="4"/>
      <c r="G103" s="4"/>
      <c r="H103" s="4"/>
      <c r="I103" s="4"/>
      <c r="J103" s="1"/>
      <c r="K103" s="1"/>
    </row>
    <row r="104" spans="3:11">
      <c r="C104" s="4"/>
      <c r="D104" s="4"/>
      <c r="E104" s="4"/>
      <c r="F104" s="4"/>
      <c r="G104" s="4"/>
      <c r="H104" s="4"/>
      <c r="I104" s="4"/>
      <c r="J104" s="1"/>
      <c r="K104" s="1"/>
    </row>
    <row r="105" spans="3:11">
      <c r="C105" s="4"/>
      <c r="D105" s="4"/>
      <c r="E105" s="4"/>
      <c r="F105" s="4"/>
      <c r="G105" s="4"/>
      <c r="H105" s="4"/>
      <c r="I105" s="4"/>
      <c r="J105" s="1"/>
      <c r="K105" s="1"/>
    </row>
    <row r="106" spans="3:11">
      <c r="C106" s="4"/>
      <c r="D106" s="4"/>
      <c r="E106" s="4"/>
      <c r="F106" s="4"/>
      <c r="G106" s="4"/>
      <c r="H106" s="4"/>
      <c r="I106" s="4"/>
      <c r="J106" s="1"/>
      <c r="K106" s="1"/>
    </row>
    <row r="107" spans="3:11">
      <c r="C107" s="4"/>
      <c r="D107" s="4"/>
      <c r="E107" s="4"/>
      <c r="F107" s="4"/>
      <c r="G107" s="4"/>
      <c r="H107" s="4"/>
      <c r="I107" s="4"/>
      <c r="J107" s="1"/>
      <c r="K107" s="1"/>
    </row>
    <row r="108" spans="3:11">
      <c r="C108" s="4"/>
      <c r="D108" s="4"/>
      <c r="E108" s="4"/>
      <c r="F108" s="4"/>
      <c r="G108" s="4"/>
      <c r="H108" s="4"/>
      <c r="I108" s="4"/>
      <c r="J108" s="1"/>
      <c r="K108" s="1"/>
    </row>
    <row r="109" spans="3:11">
      <c r="C109" s="4"/>
      <c r="D109" s="4"/>
      <c r="E109" s="4"/>
      <c r="F109" s="4"/>
      <c r="G109" s="4"/>
      <c r="H109" s="4"/>
      <c r="I109" s="4"/>
      <c r="J109" s="1"/>
      <c r="K109" s="1"/>
    </row>
    <row r="110" spans="3:11">
      <c r="C110" s="4"/>
      <c r="D110" s="4"/>
      <c r="E110" s="4"/>
      <c r="F110" s="4"/>
      <c r="G110" s="4"/>
      <c r="H110" s="4"/>
      <c r="I110" s="4"/>
      <c r="J110" s="1"/>
      <c r="K110" s="1"/>
    </row>
    <row r="111" spans="3:11">
      <c r="C111" s="4"/>
      <c r="D111" s="4"/>
      <c r="E111" s="4"/>
      <c r="F111" s="4"/>
      <c r="G111" s="4"/>
      <c r="H111" s="4"/>
      <c r="I111" s="4"/>
      <c r="J111" s="1"/>
      <c r="K111" s="1"/>
    </row>
    <row r="112" spans="3:11">
      <c r="C112" s="4"/>
      <c r="D112" s="4"/>
      <c r="E112" s="4"/>
      <c r="F112" s="4"/>
      <c r="G112" s="4"/>
      <c r="H112" s="4"/>
      <c r="I112" s="4"/>
      <c r="J112" s="1"/>
      <c r="K112" s="1"/>
    </row>
    <row r="113" spans="3:11">
      <c r="C113" s="4"/>
      <c r="D113" s="4"/>
      <c r="E113" s="4"/>
      <c r="F113" s="4"/>
      <c r="G113" s="4"/>
      <c r="H113" s="4"/>
      <c r="I113" s="4"/>
      <c r="J113" s="1"/>
      <c r="K113" s="1"/>
    </row>
    <row r="114" spans="3:11">
      <c r="C114" s="4"/>
      <c r="D114" s="4"/>
      <c r="E114" s="4"/>
      <c r="F114" s="4"/>
      <c r="G114" s="4"/>
      <c r="H114" s="4"/>
      <c r="I114" s="4"/>
      <c r="J114" s="1"/>
      <c r="K114" s="1"/>
    </row>
    <row r="115" spans="3:11">
      <c r="C115" s="4"/>
      <c r="D115" s="4"/>
      <c r="E115" s="4"/>
      <c r="F115" s="4"/>
      <c r="G115" s="4"/>
      <c r="H115" s="4"/>
      <c r="I115" s="4"/>
      <c r="J115" s="1"/>
      <c r="K115" s="1"/>
    </row>
    <row r="116" spans="3:11">
      <c r="C116" s="4"/>
      <c r="D116" s="4"/>
      <c r="E116" s="4"/>
      <c r="F116" s="4"/>
      <c r="G116" s="4"/>
      <c r="H116" s="4"/>
      <c r="I116" s="4"/>
      <c r="J116" s="1"/>
      <c r="K116" s="1"/>
    </row>
    <row r="117" spans="3:11">
      <c r="C117" s="4"/>
      <c r="D117" s="4"/>
      <c r="E117" s="4"/>
      <c r="F117" s="4"/>
      <c r="G117" s="4"/>
      <c r="H117" s="4"/>
      <c r="I117" s="4"/>
      <c r="J117" s="1"/>
      <c r="K117" s="1"/>
    </row>
    <row r="118" spans="3:11">
      <c r="C118" s="4"/>
      <c r="D118" s="4"/>
      <c r="E118" s="4"/>
      <c r="F118" s="4"/>
      <c r="G118" s="4"/>
      <c r="H118" s="4"/>
      <c r="I118" s="4"/>
      <c r="J118" s="1"/>
      <c r="K118" s="1"/>
    </row>
    <row r="119" spans="3:11">
      <c r="C119" s="4"/>
      <c r="D119" s="4"/>
      <c r="E119" s="4"/>
      <c r="F119" s="4"/>
      <c r="G119" s="4"/>
      <c r="H119" s="4"/>
      <c r="I119" s="4"/>
      <c r="J119" s="1"/>
      <c r="K119" s="1"/>
    </row>
    <row r="120" spans="3:11">
      <c r="C120" s="4"/>
      <c r="D120" s="4"/>
      <c r="E120" s="4"/>
      <c r="F120" s="4"/>
      <c r="G120" s="4"/>
      <c r="H120" s="4"/>
      <c r="I120" s="4"/>
      <c r="J120" s="1"/>
      <c r="K120" s="1"/>
    </row>
    <row r="121" spans="3:11">
      <c r="C121" s="4"/>
      <c r="D121" s="4"/>
      <c r="E121" s="4"/>
      <c r="F121" s="4"/>
      <c r="G121" s="4"/>
      <c r="H121" s="4"/>
      <c r="I121" s="4"/>
      <c r="J121" s="1"/>
      <c r="K121" s="1"/>
    </row>
    <row r="122" spans="3:11">
      <c r="C122" s="4"/>
      <c r="D122" s="4"/>
      <c r="E122" s="4"/>
      <c r="F122" s="4"/>
      <c r="G122" s="4"/>
      <c r="H122" s="4"/>
      <c r="I122" s="4"/>
      <c r="J122" s="1"/>
      <c r="K122" s="1"/>
    </row>
    <row r="123" spans="3:11">
      <c r="C123" s="4"/>
      <c r="D123" s="4"/>
      <c r="E123" s="4"/>
      <c r="F123" s="4"/>
      <c r="G123" s="4"/>
      <c r="H123" s="4"/>
      <c r="I123" s="4"/>
      <c r="J123" s="1"/>
      <c r="K123" s="1"/>
    </row>
    <row r="124" spans="3:11">
      <c r="C124" s="4"/>
      <c r="D124" s="4"/>
      <c r="E124" s="4"/>
      <c r="F124" s="4"/>
      <c r="G124" s="4"/>
      <c r="H124" s="4"/>
      <c r="I124" s="4"/>
      <c r="J124" s="1"/>
      <c r="K124" s="1"/>
    </row>
    <row r="125" spans="3:11">
      <c r="C125" s="4"/>
      <c r="D125" s="4"/>
      <c r="E125" s="4"/>
      <c r="F125" s="4"/>
      <c r="G125" s="4"/>
      <c r="H125" s="4"/>
      <c r="I125" s="4"/>
      <c r="J125" s="1"/>
      <c r="K125" s="1"/>
    </row>
    <row r="126" spans="3:11">
      <c r="C126" s="4"/>
      <c r="D126" s="4"/>
      <c r="E126" s="4"/>
      <c r="F126" s="4"/>
      <c r="G126" s="4"/>
      <c r="H126" s="4"/>
      <c r="I126" s="4"/>
      <c r="J126" s="1"/>
      <c r="K126" s="1"/>
    </row>
    <row r="127" spans="3:11">
      <c r="C127" s="4"/>
      <c r="D127" s="4"/>
      <c r="E127" s="4"/>
      <c r="F127" s="4"/>
      <c r="G127" s="4"/>
      <c r="H127" s="4"/>
      <c r="I127" s="4"/>
      <c r="J127" s="1"/>
      <c r="K127" s="1"/>
    </row>
    <row r="128" spans="3:11">
      <c r="C128" s="4"/>
      <c r="D128" s="4"/>
      <c r="E128" s="4"/>
      <c r="F128" s="4"/>
      <c r="G128" s="4"/>
      <c r="H128" s="4"/>
      <c r="I128" s="4"/>
      <c r="J128" s="1"/>
      <c r="K128" s="1"/>
    </row>
    <row r="129" spans="3:11">
      <c r="C129" s="4"/>
      <c r="D129" s="4"/>
      <c r="E129" s="4"/>
      <c r="F129" s="4"/>
      <c r="G129" s="4"/>
      <c r="H129" s="4"/>
      <c r="I129" s="4"/>
      <c r="J129" s="1"/>
      <c r="K129" s="1"/>
    </row>
    <row r="130" spans="3:11">
      <c r="C130" s="4"/>
      <c r="D130" s="4"/>
      <c r="E130" s="4"/>
      <c r="F130" s="4"/>
      <c r="G130" s="4"/>
      <c r="H130" s="4"/>
      <c r="I130" s="4"/>
      <c r="J130" s="1"/>
      <c r="K130" s="1"/>
    </row>
    <row r="131" spans="3:11">
      <c r="C131" s="4"/>
      <c r="D131" s="4"/>
      <c r="E131" s="4"/>
      <c r="F131" s="4"/>
      <c r="G131" s="4"/>
      <c r="H131" s="4"/>
      <c r="I131" s="4"/>
      <c r="J131" s="1"/>
      <c r="K131" s="1"/>
    </row>
    <row r="132" spans="3:11">
      <c r="C132" s="4"/>
      <c r="D132" s="4"/>
      <c r="E132" s="4"/>
      <c r="F132" s="4"/>
      <c r="G132" s="4"/>
      <c r="H132" s="4"/>
      <c r="I132" s="4"/>
      <c r="J132" s="1"/>
      <c r="K132" s="1"/>
    </row>
    <row r="133" spans="3:11">
      <c r="C133" s="4"/>
      <c r="D133" s="4"/>
      <c r="E133" s="4"/>
      <c r="F133" s="4"/>
      <c r="G133" s="4"/>
      <c r="H133" s="4"/>
      <c r="I133" s="4"/>
      <c r="J133" s="1"/>
      <c r="K133" s="1"/>
    </row>
    <row r="134" spans="3:11">
      <c r="C134" s="4"/>
      <c r="D134" s="4"/>
      <c r="E134" s="4"/>
      <c r="F134" s="4"/>
      <c r="G134" s="4"/>
      <c r="H134" s="4"/>
      <c r="I134" s="4"/>
      <c r="J134" s="1"/>
      <c r="K134" s="1"/>
    </row>
    <row r="135" spans="3:11">
      <c r="C135" s="4"/>
      <c r="D135" s="4"/>
      <c r="E135" s="4"/>
      <c r="F135" s="4"/>
      <c r="G135" s="4"/>
      <c r="H135" s="4"/>
      <c r="I135" s="4"/>
      <c r="J135" s="1"/>
      <c r="K135" s="1"/>
    </row>
    <row r="136" spans="3:11">
      <c r="C136" s="4"/>
      <c r="D136" s="4"/>
      <c r="E136" s="4"/>
      <c r="F136" s="4"/>
      <c r="G136" s="4"/>
      <c r="H136" s="4"/>
      <c r="I136" s="4"/>
      <c r="J136" s="1"/>
      <c r="K136" s="1"/>
    </row>
    <row r="137" spans="3:11">
      <c r="C137" s="4"/>
      <c r="D137" s="4"/>
      <c r="E137" s="4"/>
      <c r="F137" s="4"/>
      <c r="G137" s="4"/>
      <c r="H137" s="4"/>
      <c r="I137" s="4"/>
      <c r="J137" s="1"/>
      <c r="K137" s="1"/>
    </row>
    <row r="138" spans="3:11">
      <c r="C138" s="4"/>
      <c r="D138" s="4"/>
      <c r="E138" s="4"/>
      <c r="F138" s="4"/>
      <c r="G138" s="4"/>
      <c r="H138" s="4"/>
      <c r="I138" s="4"/>
      <c r="J138" s="1"/>
      <c r="K138" s="1"/>
    </row>
    <row r="139" spans="3:11">
      <c r="C139" s="4"/>
      <c r="D139" s="4"/>
      <c r="E139" s="4"/>
      <c r="F139" s="4"/>
      <c r="G139" s="4"/>
      <c r="H139" s="4"/>
      <c r="I139" s="4"/>
      <c r="J139" s="1"/>
      <c r="K139" s="1"/>
    </row>
    <row r="140" spans="3:11">
      <c r="C140" s="4"/>
      <c r="D140" s="4"/>
      <c r="E140" s="4"/>
      <c r="F140" s="4"/>
      <c r="G140" s="4"/>
      <c r="H140" s="4"/>
      <c r="I140" s="4"/>
      <c r="J140" s="1"/>
      <c r="K140" s="1"/>
    </row>
    <row r="141" spans="3:11">
      <c r="C141" s="4"/>
      <c r="D141" s="4"/>
      <c r="E141" s="4"/>
      <c r="F141" s="4"/>
      <c r="G141" s="4"/>
      <c r="H141" s="4"/>
      <c r="I141" s="4"/>
      <c r="J141" s="1"/>
      <c r="K141" s="1"/>
    </row>
    <row r="142" spans="3:11">
      <c r="C142" s="4"/>
      <c r="D142" s="4"/>
      <c r="E142" s="4"/>
      <c r="F142" s="4"/>
      <c r="G142" s="4"/>
      <c r="H142" s="4"/>
      <c r="I142" s="4"/>
      <c r="J142" s="1"/>
      <c r="K142" s="1"/>
    </row>
    <row r="143" spans="3:11">
      <c r="C143" s="4"/>
      <c r="D143" s="4"/>
      <c r="E143" s="4"/>
      <c r="F143" s="4"/>
      <c r="G143" s="4"/>
      <c r="H143" s="4"/>
      <c r="I143" s="4"/>
      <c r="J143" s="1"/>
      <c r="K143" s="1"/>
    </row>
    <row r="144" spans="3:11">
      <c r="C144" s="4"/>
      <c r="D144" s="4"/>
      <c r="E144" s="4"/>
      <c r="F144" s="4"/>
      <c r="G144" s="4"/>
      <c r="H144" s="4"/>
      <c r="I144" s="4"/>
      <c r="J144" s="1"/>
      <c r="K144" s="1"/>
    </row>
    <row r="145" spans="3:11">
      <c r="C145" s="4"/>
      <c r="D145" s="4"/>
      <c r="E145" s="4"/>
      <c r="F145" s="4"/>
      <c r="G145" s="4"/>
      <c r="H145" s="4"/>
      <c r="I145" s="4"/>
      <c r="J145" s="1"/>
      <c r="K145" s="1"/>
    </row>
    <row r="146" spans="3:11">
      <c r="C146" s="4"/>
      <c r="D146" s="4"/>
      <c r="E146" s="4"/>
      <c r="F146" s="4"/>
      <c r="G146" s="4"/>
      <c r="H146" s="4"/>
      <c r="I146" s="4"/>
      <c r="J146" s="1"/>
      <c r="K146" s="1"/>
    </row>
    <row r="147" spans="3:11">
      <c r="C147" s="4"/>
      <c r="D147" s="4"/>
      <c r="E147" s="4"/>
      <c r="F147" s="4"/>
      <c r="G147" s="4"/>
      <c r="H147" s="4"/>
      <c r="I147" s="4"/>
      <c r="J147" s="1"/>
      <c r="K147" s="1"/>
    </row>
    <row r="148" spans="3:11">
      <c r="C148" s="4"/>
      <c r="D148" s="4"/>
      <c r="E148" s="4"/>
      <c r="F148" s="4"/>
      <c r="G148" s="4"/>
      <c r="H148" s="4"/>
      <c r="I148" s="4"/>
      <c r="J148" s="1"/>
      <c r="K148" s="1"/>
    </row>
    <row r="149" spans="3:11">
      <c r="C149" s="4"/>
      <c r="D149" s="4"/>
      <c r="E149" s="4"/>
      <c r="F149" s="4"/>
      <c r="G149" s="4"/>
      <c r="H149" s="4"/>
      <c r="I149" s="4"/>
      <c r="J149" s="1"/>
      <c r="K149" s="1"/>
    </row>
    <row r="150" spans="3:11">
      <c r="C150" s="4"/>
      <c r="D150" s="4"/>
      <c r="E150" s="4"/>
      <c r="F150" s="4"/>
      <c r="G150" s="4"/>
      <c r="H150" s="4"/>
      <c r="I150" s="4"/>
      <c r="J150" s="1"/>
      <c r="K150" s="1"/>
    </row>
    <row r="151" spans="3:11">
      <c r="C151" s="4"/>
      <c r="D151" s="4"/>
      <c r="E151" s="4"/>
      <c r="F151" s="4"/>
      <c r="G151" s="4"/>
      <c r="H151" s="4"/>
      <c r="I151" s="4"/>
      <c r="J151" s="1"/>
      <c r="K151" s="1"/>
    </row>
    <row r="152" spans="3:11">
      <c r="C152" s="4"/>
      <c r="D152" s="4"/>
      <c r="E152" s="4"/>
      <c r="F152" s="4"/>
      <c r="G152" s="4"/>
      <c r="H152" s="4"/>
      <c r="I152" s="4"/>
      <c r="J152" s="1"/>
      <c r="K152" s="1"/>
    </row>
    <row r="153" spans="3:11">
      <c r="C153" s="4"/>
      <c r="D153" s="4"/>
      <c r="E153" s="4"/>
      <c r="F153" s="4"/>
      <c r="G153" s="4"/>
      <c r="H153" s="4"/>
      <c r="I153" s="4"/>
      <c r="J153" s="1"/>
      <c r="K153" s="1"/>
    </row>
    <row r="154" spans="3:11">
      <c r="C154" s="4"/>
      <c r="D154" s="4"/>
      <c r="E154" s="4"/>
      <c r="F154" s="4"/>
      <c r="G154" s="4"/>
      <c r="H154" s="4"/>
      <c r="I154" s="4"/>
      <c r="J154" s="1"/>
      <c r="K154" s="1"/>
    </row>
    <row r="155" spans="3:11">
      <c r="C155" s="4"/>
      <c r="D155" s="4"/>
      <c r="E155" s="4"/>
      <c r="F155" s="4"/>
      <c r="G155" s="4"/>
      <c r="H155" s="4"/>
      <c r="I155" s="4"/>
      <c r="J155" s="1"/>
      <c r="K155" s="1"/>
    </row>
    <row r="156" spans="3:11">
      <c r="C156" s="4"/>
      <c r="D156" s="4"/>
      <c r="E156" s="4"/>
      <c r="F156" s="4"/>
      <c r="G156" s="4"/>
      <c r="H156" s="4"/>
      <c r="I156" s="4"/>
      <c r="J156" s="1"/>
      <c r="K156" s="1"/>
    </row>
    <row r="157" spans="3:11">
      <c r="C157" s="4"/>
      <c r="D157" s="4"/>
      <c r="E157" s="4"/>
      <c r="F157" s="4"/>
      <c r="G157" s="4"/>
      <c r="H157" s="4"/>
      <c r="I157" s="4"/>
      <c r="J157" s="1"/>
      <c r="K157" s="1"/>
    </row>
    <row r="158" spans="3:11">
      <c r="C158" s="4"/>
      <c r="D158" s="4"/>
      <c r="E158" s="4"/>
      <c r="F158" s="4"/>
      <c r="G158" s="4"/>
      <c r="H158" s="4"/>
      <c r="I158" s="4"/>
      <c r="J158" s="1"/>
      <c r="K158" s="1"/>
    </row>
    <row r="159" spans="3:11">
      <c r="C159" s="4"/>
      <c r="D159" s="4"/>
      <c r="E159" s="4"/>
      <c r="F159" s="4"/>
      <c r="G159" s="4"/>
      <c r="H159" s="4"/>
      <c r="I159" s="4"/>
      <c r="J159" s="1"/>
      <c r="K159" s="1"/>
    </row>
    <row r="160" spans="3:11">
      <c r="C160" s="4"/>
      <c r="D160" s="4"/>
      <c r="E160" s="4"/>
      <c r="F160" s="4"/>
      <c r="G160" s="4"/>
      <c r="H160" s="4"/>
      <c r="I160" s="4"/>
      <c r="J160" s="1"/>
      <c r="K160" s="1"/>
    </row>
    <row r="161" spans="3:11">
      <c r="C161" s="4"/>
      <c r="D161" s="4"/>
      <c r="E161" s="4"/>
      <c r="F161" s="4"/>
      <c r="G161" s="4"/>
      <c r="H161" s="4"/>
      <c r="I161" s="4"/>
      <c r="J161" s="1"/>
      <c r="K161" s="1"/>
    </row>
    <row r="162" spans="3:11">
      <c r="C162" s="4"/>
      <c r="D162" s="4"/>
      <c r="E162" s="4"/>
      <c r="F162" s="4"/>
      <c r="G162" s="4"/>
      <c r="H162" s="4"/>
      <c r="I162" s="4"/>
      <c r="J162" s="1"/>
      <c r="K162" s="1"/>
    </row>
    <row r="163" spans="3:11">
      <c r="C163" s="4"/>
      <c r="D163" s="4"/>
      <c r="E163" s="4"/>
      <c r="F163" s="4"/>
      <c r="G163" s="4"/>
      <c r="H163" s="4"/>
      <c r="I163" s="4"/>
      <c r="J163" s="1"/>
      <c r="K163" s="1"/>
    </row>
    <row r="164" spans="3:11">
      <c r="C164" s="4"/>
      <c r="D164" s="4"/>
      <c r="E164" s="4"/>
      <c r="F164" s="4"/>
      <c r="G164" s="4"/>
      <c r="H164" s="4"/>
      <c r="I164" s="4"/>
      <c r="J164" s="1"/>
      <c r="K164" s="1"/>
    </row>
    <row r="165" spans="3:11">
      <c r="C165" s="4"/>
      <c r="D165" s="4"/>
      <c r="E165" s="4"/>
      <c r="F165" s="4"/>
      <c r="G165" s="4"/>
      <c r="H165" s="4"/>
      <c r="I165" s="4"/>
      <c r="J165" s="1"/>
      <c r="K165" s="1"/>
    </row>
    <row r="166" spans="3:11">
      <c r="C166" s="4"/>
      <c r="D166" s="4"/>
      <c r="E166" s="4"/>
      <c r="F166" s="4"/>
      <c r="G166" s="4"/>
      <c r="H166" s="4"/>
      <c r="I166" s="4"/>
      <c r="J166" s="1"/>
      <c r="K166" s="1"/>
    </row>
    <row r="167" spans="3:11">
      <c r="C167" s="4"/>
      <c r="D167" s="4"/>
      <c r="E167" s="4"/>
      <c r="F167" s="4"/>
      <c r="G167" s="4"/>
      <c r="H167" s="4"/>
      <c r="I167" s="4"/>
      <c r="J167" s="1"/>
      <c r="K167" s="1"/>
    </row>
    <row r="168" spans="3:11">
      <c r="C168" s="4"/>
      <c r="D168" s="4"/>
      <c r="E168" s="4"/>
      <c r="F168" s="4"/>
      <c r="G168" s="4"/>
      <c r="H168" s="4"/>
      <c r="I168" s="4"/>
      <c r="J168" s="1"/>
      <c r="K168" s="1"/>
    </row>
    <row r="169" spans="3:11">
      <c r="C169" s="4"/>
      <c r="D169" s="4"/>
      <c r="E169" s="4"/>
      <c r="F169" s="4"/>
      <c r="G169" s="4"/>
      <c r="H169" s="4"/>
      <c r="I169" s="4"/>
      <c r="J169" s="1"/>
      <c r="K169" s="1"/>
    </row>
    <row r="170" spans="3:11">
      <c r="C170" s="4"/>
      <c r="D170" s="4"/>
      <c r="E170" s="4"/>
      <c r="F170" s="4"/>
      <c r="G170" s="4"/>
      <c r="H170" s="4"/>
      <c r="I170" s="4"/>
      <c r="J170" s="1"/>
      <c r="K170" s="1"/>
    </row>
    <row r="171" spans="3:11">
      <c r="C171" s="4"/>
      <c r="D171" s="4"/>
      <c r="E171" s="4"/>
      <c r="F171" s="4"/>
      <c r="G171" s="4"/>
      <c r="H171" s="4"/>
      <c r="I171" s="4"/>
      <c r="J171" s="1"/>
      <c r="K171" s="1"/>
    </row>
    <row r="172" spans="3:11">
      <c r="C172" s="4"/>
      <c r="D172" s="4"/>
      <c r="E172" s="4"/>
      <c r="F172" s="4"/>
      <c r="G172" s="4"/>
      <c r="H172" s="4"/>
      <c r="I172" s="4"/>
      <c r="J172" s="1"/>
      <c r="K172" s="1"/>
    </row>
    <row r="173" spans="3:11">
      <c r="C173" s="4"/>
      <c r="D173" s="4"/>
      <c r="E173" s="4"/>
      <c r="F173" s="4"/>
      <c r="G173" s="4"/>
      <c r="H173" s="4"/>
      <c r="I173" s="4"/>
      <c r="J173" s="1"/>
      <c r="K173" s="1"/>
    </row>
    <row r="174" spans="3:11">
      <c r="C174" s="4"/>
      <c r="D174" s="4"/>
      <c r="E174" s="4"/>
      <c r="F174" s="4"/>
      <c r="G174" s="4"/>
      <c r="H174" s="4"/>
      <c r="I174" s="4"/>
      <c r="J174" s="1"/>
      <c r="K174" s="1"/>
    </row>
    <row r="175" spans="3:11">
      <c r="C175" s="4"/>
      <c r="D175" s="4"/>
      <c r="E175" s="4"/>
      <c r="F175" s="4"/>
      <c r="G175" s="4"/>
      <c r="H175" s="4"/>
      <c r="I175" s="4"/>
      <c r="J175" s="1"/>
      <c r="K175" s="1"/>
    </row>
    <row r="176" spans="3:11">
      <c r="C176" s="4"/>
      <c r="D176" s="4"/>
      <c r="E176" s="4"/>
      <c r="F176" s="4"/>
      <c r="G176" s="4"/>
      <c r="H176" s="4"/>
      <c r="I176" s="4"/>
      <c r="J176" s="1"/>
      <c r="K176" s="1"/>
    </row>
    <row r="177" spans="3:11">
      <c r="C177" s="4"/>
      <c r="D177" s="4"/>
      <c r="E177" s="4"/>
      <c r="F177" s="4"/>
      <c r="G177" s="4"/>
      <c r="H177" s="4"/>
      <c r="I177" s="4"/>
      <c r="J177" s="1"/>
      <c r="K177" s="1"/>
    </row>
    <row r="178" spans="3:11">
      <c r="C178" s="4"/>
      <c r="D178" s="4"/>
      <c r="E178" s="4"/>
      <c r="F178" s="4"/>
      <c r="G178" s="4"/>
      <c r="H178" s="4"/>
      <c r="I178" s="4"/>
      <c r="J178" s="1"/>
      <c r="K178" s="1"/>
    </row>
    <row r="179" spans="3:11">
      <c r="C179" s="4"/>
      <c r="D179" s="4"/>
      <c r="E179" s="4"/>
      <c r="F179" s="4"/>
      <c r="G179" s="4"/>
      <c r="H179" s="4"/>
      <c r="I179" s="4"/>
      <c r="J179" s="1"/>
      <c r="K179" s="1"/>
    </row>
    <row r="180" spans="3:11">
      <c r="C180" s="4"/>
      <c r="D180" s="4"/>
      <c r="E180" s="4"/>
      <c r="F180" s="4"/>
      <c r="G180" s="4"/>
      <c r="H180" s="4"/>
      <c r="I180" s="4"/>
      <c r="J180" s="1"/>
      <c r="K180" s="1"/>
    </row>
    <row r="181" spans="3:11">
      <c r="C181" s="4"/>
      <c r="D181" s="4"/>
      <c r="E181" s="4"/>
      <c r="F181" s="4"/>
      <c r="G181" s="4"/>
      <c r="H181" s="4"/>
      <c r="I181" s="4"/>
      <c r="J181" s="1"/>
      <c r="K181" s="1"/>
    </row>
    <row r="182" spans="3:11">
      <c r="C182" s="4"/>
      <c r="D182" s="4"/>
      <c r="E182" s="4"/>
      <c r="F182" s="4"/>
      <c r="G182" s="4"/>
      <c r="H182" s="4"/>
      <c r="I182" s="4"/>
      <c r="J182" s="1"/>
      <c r="K182" s="1"/>
    </row>
    <row r="183" spans="3:11">
      <c r="C183" s="4"/>
      <c r="D183" s="4"/>
      <c r="E183" s="4"/>
      <c r="F183" s="4"/>
      <c r="G183" s="4"/>
      <c r="H183" s="4"/>
      <c r="I183" s="4"/>
      <c r="J183" s="1"/>
      <c r="K183" s="1"/>
    </row>
    <row r="184" spans="3:11">
      <c r="C184" s="4"/>
      <c r="D184" s="4"/>
      <c r="E184" s="4"/>
      <c r="F184" s="4"/>
      <c r="G184" s="4"/>
      <c r="H184" s="4"/>
      <c r="I184" s="4"/>
      <c r="J184" s="1"/>
      <c r="K184" s="1"/>
    </row>
    <row r="185" spans="3:11">
      <c r="C185" s="4"/>
      <c r="D185" s="4"/>
      <c r="E185" s="4"/>
      <c r="F185" s="4"/>
      <c r="G185" s="4"/>
      <c r="H185" s="4"/>
      <c r="I185" s="4"/>
      <c r="J185" s="1"/>
      <c r="K185" s="1"/>
    </row>
    <row r="186" spans="3:11">
      <c r="C186" s="4"/>
      <c r="D186" s="4"/>
      <c r="E186" s="4"/>
      <c r="F186" s="4"/>
      <c r="G186" s="4"/>
      <c r="H186" s="4"/>
      <c r="I186" s="4"/>
      <c r="J186" s="1"/>
      <c r="K186" s="1"/>
    </row>
    <row r="187" spans="3:11">
      <c r="C187" s="4"/>
      <c r="D187" s="4"/>
      <c r="E187" s="4"/>
      <c r="F187" s="4"/>
      <c r="G187" s="4"/>
      <c r="H187" s="4"/>
      <c r="I187" s="4"/>
      <c r="J187" s="1"/>
      <c r="K187" s="1"/>
    </row>
    <row r="188" spans="3:11">
      <c r="C188" s="4"/>
      <c r="D188" s="4"/>
      <c r="E188" s="4"/>
      <c r="F188" s="4"/>
      <c r="G188" s="4"/>
      <c r="H188" s="4"/>
      <c r="I188" s="4"/>
      <c r="J188" s="1"/>
      <c r="K188" s="1"/>
    </row>
    <row r="189" spans="3:11">
      <c r="C189" s="4"/>
      <c r="D189" s="4"/>
      <c r="E189" s="4"/>
      <c r="F189" s="4"/>
      <c r="G189" s="4"/>
      <c r="H189" s="4"/>
      <c r="I189" s="4"/>
      <c r="J189" s="1"/>
      <c r="K189" s="1"/>
    </row>
    <row r="190" spans="3:11">
      <c r="C190" s="4"/>
      <c r="D190" s="4"/>
      <c r="E190" s="4"/>
      <c r="F190" s="4"/>
      <c r="G190" s="4"/>
      <c r="H190" s="4"/>
      <c r="I190" s="4"/>
      <c r="J190" s="1"/>
      <c r="K190" s="1"/>
    </row>
    <row r="191" spans="3:11">
      <c r="C191" s="4"/>
      <c r="D191" s="4"/>
      <c r="E191" s="4"/>
      <c r="F191" s="4"/>
      <c r="G191" s="4"/>
      <c r="H191" s="4"/>
      <c r="I191" s="4"/>
      <c r="J191" s="1"/>
      <c r="K191" s="1"/>
    </row>
    <row r="192" spans="3:11">
      <c r="C192" s="4"/>
      <c r="D192" s="4"/>
      <c r="E192" s="4"/>
      <c r="F192" s="4"/>
      <c r="G192" s="4"/>
      <c r="H192" s="4"/>
      <c r="I192" s="4"/>
      <c r="J192" s="1"/>
      <c r="K192" s="1"/>
    </row>
    <row r="193" spans="3:11">
      <c r="C193" s="4"/>
      <c r="D193" s="4"/>
      <c r="E193" s="4"/>
      <c r="F193" s="4"/>
      <c r="G193" s="4"/>
      <c r="H193" s="4"/>
      <c r="I193" s="4"/>
      <c r="J193" s="1"/>
      <c r="K193" s="1"/>
    </row>
    <row r="194" spans="3:11">
      <c r="C194" s="4"/>
      <c r="D194" s="4"/>
      <c r="E194" s="4"/>
      <c r="F194" s="4"/>
      <c r="G194" s="4"/>
      <c r="H194" s="4"/>
      <c r="I194" s="4"/>
      <c r="J194" s="1"/>
      <c r="K194" s="1"/>
    </row>
    <row r="195" spans="3:11">
      <c r="C195" s="4"/>
      <c r="D195" s="4"/>
      <c r="E195" s="4"/>
      <c r="F195" s="4"/>
      <c r="G195" s="4"/>
      <c r="H195" s="4"/>
      <c r="I195" s="4"/>
      <c r="J195" s="1"/>
      <c r="K195" s="1"/>
    </row>
  </sheetData>
  <sheetProtection selectLockedCells="1"/>
  <mergeCells count="23">
    <mergeCell ref="G40:H40"/>
    <mergeCell ref="C12:D12"/>
    <mergeCell ref="G26:H26"/>
    <mergeCell ref="C48:H48"/>
    <mergeCell ref="C52:H52"/>
    <mergeCell ref="G37:H37"/>
    <mergeCell ref="E38:F38"/>
    <mergeCell ref="G38:H38"/>
    <mergeCell ref="G39:H39"/>
    <mergeCell ref="E40:F40"/>
    <mergeCell ref="F10:F11"/>
    <mergeCell ref="C10:D10"/>
    <mergeCell ref="G10:H10"/>
    <mergeCell ref="D28:D30"/>
    <mergeCell ref="C13:D14"/>
    <mergeCell ref="G27:H27"/>
    <mergeCell ref="F28:F30"/>
    <mergeCell ref="B2:I2"/>
    <mergeCell ref="B3:I3"/>
    <mergeCell ref="B4:I4"/>
    <mergeCell ref="B5:I5"/>
    <mergeCell ref="C9:D9"/>
    <mergeCell ref="G9:H9"/>
  </mergeCells>
  <phoneticPr fontId="11" type="noConversion"/>
  <conditionalFormatting sqref="G28:H30">
    <cfRule type="cellIs" dxfId="0" priority="1" stopIfTrue="1" operator="equal">
      <formula>" "</formula>
    </cfRule>
  </conditionalFormatting>
  <dataValidations disablePrompts="1" count="3">
    <dataValidation type="whole" allowBlank="1" showInputMessage="1" showErrorMessage="1" sqref="H16" xr:uid="{00000000-0002-0000-1100-000000000000}">
      <formula1>1</formula1>
      <formula2>10000</formula2>
    </dataValidation>
    <dataValidation type="list" allowBlank="1" showInputMessage="1" showErrorMessage="1" sqref="I31" xr:uid="{00000000-0002-0000-1100-000001000000}">
      <formula1>$J$31:$J$32</formula1>
    </dataValidation>
    <dataValidation type="list" allowBlank="1" showInputMessage="1" showErrorMessage="1" sqref="G31:H31" xr:uid="{00000000-0002-0000-1100-000002000000}">
      <formula1>$AC$31:$AC$32</formula1>
    </dataValidation>
  </dataValidations>
  <pageMargins left="0.61" right="0.25" top="0.5" bottom="0.5" header="0.5" footer="0.25"/>
  <pageSetup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pageSetUpPr fitToPage="1"/>
  </sheetPr>
  <dimension ref="B1:O65"/>
  <sheetViews>
    <sheetView showGridLines="0" showZeros="0" zoomScaleNormal="100" zoomScaleSheetLayoutView="100" workbookViewId="0">
      <selection activeCell="P9" sqref="P9"/>
    </sheetView>
  </sheetViews>
  <sheetFormatPr defaultRowHeight="13.2"/>
  <cols>
    <col min="1" max="1" width="1.44140625" customWidth="1"/>
    <col min="2" max="2" width="4.33203125" customWidth="1"/>
    <col min="3" max="3" width="5" customWidth="1"/>
    <col min="4" max="4" width="22.5546875" customWidth="1"/>
    <col min="5" max="5" width="4.44140625" customWidth="1"/>
    <col min="6" max="6" width="34.6640625" customWidth="1"/>
    <col min="7" max="7" width="11.5546875" customWidth="1"/>
    <col min="8" max="8" width="4.6640625" customWidth="1"/>
    <col min="9" max="9" width="3.33203125" customWidth="1"/>
    <col min="10" max="10" width="4.6640625" customWidth="1"/>
    <col min="11" max="11" width="3.109375" customWidth="1"/>
    <col min="12" max="12" width="5.5546875" customWidth="1"/>
    <col min="13" max="13" width="3.109375" customWidth="1"/>
    <col min="14" max="14" width="13.88671875" customWidth="1"/>
    <col min="15" max="15" width="3.44140625" customWidth="1"/>
  </cols>
  <sheetData>
    <row r="1" spans="2:15" ht="13.8" thickBot="1"/>
    <row r="2" spans="2:15" ht="23.4" thickTop="1">
      <c r="B2" s="25"/>
      <c r="C2" s="52"/>
      <c r="D2" s="27"/>
      <c r="E2" s="102"/>
      <c r="F2" s="30"/>
      <c r="G2" s="30"/>
      <c r="H2" s="30"/>
      <c r="I2" s="30"/>
      <c r="J2" s="30"/>
      <c r="K2" s="30"/>
      <c r="L2" s="30"/>
      <c r="M2" s="46" t="s">
        <v>795</v>
      </c>
      <c r="N2" s="55"/>
    </row>
    <row r="3" spans="2:15" ht="22.8">
      <c r="B3" s="31" t="s">
        <v>0</v>
      </c>
      <c r="C3" s="21" t="s">
        <v>0</v>
      </c>
      <c r="D3" s="21"/>
      <c r="E3" s="103"/>
      <c r="F3" s="24"/>
      <c r="G3" s="24"/>
      <c r="H3" s="24"/>
      <c r="I3" s="24"/>
      <c r="J3" s="24"/>
      <c r="K3" s="24"/>
      <c r="L3" s="24"/>
      <c r="M3" s="44" t="s">
        <v>46</v>
      </c>
      <c r="N3" s="39"/>
    </row>
    <row r="4" spans="2:15" ht="22.8">
      <c r="B4" s="31"/>
      <c r="C4" s="21"/>
      <c r="D4" s="21"/>
      <c r="E4" s="103"/>
      <c r="F4" s="24"/>
      <c r="G4" s="24"/>
      <c r="H4" s="24"/>
      <c r="I4" s="24"/>
      <c r="J4" s="24"/>
      <c r="K4" s="24"/>
      <c r="L4" s="24"/>
      <c r="M4" s="44"/>
      <c r="N4" s="39"/>
    </row>
    <row r="5" spans="2:15" ht="22.8">
      <c r="B5" s="31"/>
      <c r="C5" s="159" t="s">
        <v>277</v>
      </c>
      <c r="D5" s="301">
        <f>+YearEnd</f>
        <v>0</v>
      </c>
      <c r="E5" s="103"/>
      <c r="F5" s="199"/>
      <c r="G5" s="196"/>
      <c r="H5" s="197"/>
      <c r="I5" s="197"/>
      <c r="J5" s="197"/>
      <c r="K5" s="197"/>
      <c r="L5" s="197"/>
      <c r="M5" s="280">
        <f>+CorpName</f>
        <v>0</v>
      </c>
      <c r="N5" s="39"/>
    </row>
    <row r="6" spans="2:15">
      <c r="B6" s="31"/>
      <c r="C6" s="21"/>
      <c r="D6" s="21"/>
      <c r="E6" s="103"/>
      <c r="F6" s="24"/>
      <c r="G6" s="24"/>
      <c r="H6" s="24"/>
      <c r="I6" s="24"/>
      <c r="J6" s="24"/>
      <c r="K6" s="24"/>
      <c r="L6" s="24"/>
      <c r="M6" s="35"/>
      <c r="N6" s="32"/>
    </row>
    <row r="7" spans="2:15" ht="16.2" thickBot="1">
      <c r="B7" s="107"/>
      <c r="C7" s="108" t="s">
        <v>90</v>
      </c>
      <c r="D7" s="109"/>
      <c r="E7" s="110"/>
      <c r="F7" s="110"/>
      <c r="G7" s="110"/>
      <c r="H7" s="110"/>
      <c r="I7" s="110"/>
      <c r="J7" s="110"/>
      <c r="K7" s="110"/>
      <c r="L7" s="110"/>
      <c r="M7" s="157" t="s">
        <v>56</v>
      </c>
      <c r="N7" s="112"/>
    </row>
    <row r="8" spans="2:15" ht="16.8" thickTop="1" thickBot="1">
      <c r="B8" s="115"/>
      <c r="C8" s="5"/>
      <c r="D8" s="5"/>
      <c r="E8" s="5"/>
      <c r="F8" s="5"/>
      <c r="G8" s="5"/>
      <c r="H8" s="6"/>
      <c r="I8" s="6"/>
      <c r="J8" s="6"/>
      <c r="K8" s="6"/>
      <c r="L8" s="7"/>
      <c r="M8" s="7"/>
      <c r="N8" s="116"/>
    </row>
    <row r="9" spans="2:15" ht="13.8" thickTop="1">
      <c r="B9" s="736" t="s">
        <v>0</v>
      </c>
      <c r="C9" s="737"/>
      <c r="D9" s="737"/>
      <c r="E9" s="737"/>
      <c r="F9" s="737"/>
      <c r="G9" s="737"/>
      <c r="H9" s="737"/>
      <c r="I9" s="737"/>
      <c r="J9" s="737"/>
      <c r="K9" s="737"/>
      <c r="L9" s="737"/>
      <c r="M9" s="737"/>
      <c r="N9" s="746"/>
    </row>
    <row r="10" spans="2:15">
      <c r="B10" s="738"/>
      <c r="C10" s="1202" t="s">
        <v>614</v>
      </c>
      <c r="D10" s="1202"/>
      <c r="E10" s="1202"/>
      <c r="F10" s="1202"/>
      <c r="G10" s="1202"/>
      <c r="H10" s="1202"/>
      <c r="I10" s="1202"/>
      <c r="J10" s="1202"/>
      <c r="K10" s="1202"/>
      <c r="L10" s="1202"/>
      <c r="M10" s="744"/>
      <c r="N10" s="745"/>
      <c r="O10" s="176"/>
    </row>
    <row r="11" spans="2:15">
      <c r="B11" s="738"/>
      <c r="C11" s="114"/>
      <c r="D11" s="114"/>
      <c r="E11" s="114"/>
      <c r="F11" s="114"/>
      <c r="G11" s="114"/>
      <c r="H11" s="114"/>
      <c r="I11" s="114"/>
      <c r="J11" s="114"/>
      <c r="K11" s="114"/>
      <c r="L11" s="114"/>
      <c r="M11" s="114"/>
      <c r="N11" s="747"/>
    </row>
    <row r="12" spans="2:15">
      <c r="B12" s="738"/>
      <c r="C12" s="739" t="s">
        <v>611</v>
      </c>
      <c r="D12" s="114"/>
      <c r="E12" s="114"/>
      <c r="F12" s="114"/>
      <c r="G12" s="114"/>
      <c r="H12" s="114"/>
      <c r="I12" s="114"/>
      <c r="J12" s="114"/>
      <c r="K12" s="114"/>
      <c r="L12" s="114"/>
      <c r="M12" s="114"/>
      <c r="N12" s="747"/>
    </row>
    <row r="13" spans="2:15">
      <c r="B13" s="738"/>
      <c r="C13" s="739"/>
      <c r="D13" s="114"/>
      <c r="E13" s="114"/>
      <c r="F13" s="114"/>
      <c r="G13" s="114"/>
      <c r="H13" s="114"/>
      <c r="I13" s="114"/>
      <c r="J13" s="114"/>
      <c r="K13" s="114"/>
      <c r="L13" s="114"/>
      <c r="M13" s="114"/>
      <c r="N13" s="747"/>
    </row>
    <row r="14" spans="2:15">
      <c r="B14" s="738"/>
      <c r="C14" s="739" t="s">
        <v>187</v>
      </c>
      <c r="D14" s="114"/>
      <c r="E14" s="114"/>
      <c r="F14" s="114"/>
      <c r="G14" s="114"/>
      <c r="H14" s="114"/>
      <c r="I14" s="114"/>
      <c r="J14" s="114"/>
      <c r="K14" s="114"/>
      <c r="L14" s="114"/>
      <c r="M14" s="114"/>
      <c r="N14" s="747"/>
    </row>
    <row r="15" spans="2:15">
      <c r="B15" s="738"/>
      <c r="C15" s="739" t="s">
        <v>188</v>
      </c>
      <c r="D15" s="114"/>
      <c r="E15" s="114"/>
      <c r="F15" s="114"/>
      <c r="G15" s="114"/>
      <c r="H15" s="114"/>
      <c r="I15" s="114"/>
      <c r="J15" s="114"/>
      <c r="K15" s="114"/>
      <c r="L15" s="114"/>
      <c r="M15" s="114"/>
      <c r="N15" s="747"/>
    </row>
    <row r="16" spans="2:15">
      <c r="B16" s="738"/>
      <c r="C16" s="739"/>
      <c r="D16" s="114"/>
      <c r="E16" s="114"/>
      <c r="F16" s="114"/>
      <c r="G16" s="114"/>
      <c r="H16" s="114"/>
      <c r="I16" s="114"/>
      <c r="J16" s="114"/>
      <c r="K16" s="114"/>
      <c r="L16" s="114"/>
      <c r="M16" s="114"/>
      <c r="N16" s="747"/>
    </row>
    <row r="17" spans="2:14">
      <c r="B17" s="738"/>
      <c r="C17" s="739"/>
      <c r="D17" s="114"/>
      <c r="E17" s="114"/>
      <c r="F17" s="114"/>
      <c r="G17" s="114"/>
      <c r="H17" s="114"/>
      <c r="I17" s="114"/>
      <c r="J17" s="114"/>
      <c r="K17" s="114"/>
      <c r="L17" s="114"/>
      <c r="M17" s="114"/>
      <c r="N17" s="747"/>
    </row>
    <row r="18" spans="2:14" ht="13.8">
      <c r="B18" s="738"/>
      <c r="C18" s="740"/>
      <c r="D18" s="741"/>
      <c r="E18" s="114"/>
      <c r="F18" s="114"/>
      <c r="G18" s="114"/>
      <c r="H18" s="114"/>
      <c r="I18" s="114"/>
      <c r="J18" s="114"/>
      <c r="K18" s="114"/>
      <c r="L18" s="114"/>
      <c r="M18" s="114"/>
      <c r="N18" s="747"/>
    </row>
    <row r="19" spans="2:14">
      <c r="B19" s="738"/>
      <c r="C19" s="114"/>
      <c r="D19" s="114"/>
      <c r="E19" s="114"/>
      <c r="F19" s="114"/>
      <c r="G19" s="114"/>
      <c r="H19" s="114"/>
      <c r="I19" s="114"/>
      <c r="J19" s="114"/>
      <c r="K19" s="114"/>
      <c r="L19" s="114"/>
      <c r="M19" s="114"/>
      <c r="N19" s="747"/>
    </row>
    <row r="20" spans="2:14">
      <c r="B20" s="742"/>
      <c r="C20" s="743" t="s">
        <v>14</v>
      </c>
      <c r="D20" s="743"/>
      <c r="E20" s="743"/>
      <c r="F20" s="743"/>
      <c r="G20" s="743"/>
      <c r="H20" s="743"/>
      <c r="I20" s="743"/>
      <c r="J20" s="743"/>
      <c r="K20" s="706"/>
      <c r="L20" s="743"/>
      <c r="M20" s="743"/>
      <c r="N20" s="747"/>
    </row>
    <row r="21" spans="2:14">
      <c r="B21" s="757"/>
      <c r="C21" s="764" t="s">
        <v>9</v>
      </c>
      <c r="D21" s="1200" t="s">
        <v>615</v>
      </c>
      <c r="E21" s="1200"/>
      <c r="F21" s="1200"/>
      <c r="G21" s="756"/>
      <c r="H21" s="539"/>
      <c r="I21" s="755" t="s">
        <v>10</v>
      </c>
      <c r="J21" s="539"/>
      <c r="K21" s="755" t="s">
        <v>11</v>
      </c>
      <c r="L21" s="539"/>
      <c r="M21" s="748" t="s">
        <v>95</v>
      </c>
      <c r="N21" s="747"/>
    </row>
    <row r="22" spans="2:14">
      <c r="B22" s="757"/>
      <c r="C22" s="706"/>
      <c r="D22" s="758"/>
      <c r="E22" s="756"/>
      <c r="F22" s="756"/>
      <c r="G22" s="756"/>
      <c r="H22" s="756"/>
      <c r="I22" s="756"/>
      <c r="J22" s="756"/>
      <c r="K22" s="756"/>
      <c r="L22" s="756"/>
      <c r="M22" s="756"/>
      <c r="N22" s="747"/>
    </row>
    <row r="23" spans="2:14">
      <c r="B23" s="757"/>
      <c r="C23" s="706" t="s">
        <v>12</v>
      </c>
      <c r="D23" s="758" t="s">
        <v>599</v>
      </c>
      <c r="E23" s="756"/>
      <c r="F23" s="756"/>
      <c r="G23" s="756"/>
      <c r="H23" s="540"/>
      <c r="I23" s="706" t="s">
        <v>10</v>
      </c>
      <c r="J23" s="540"/>
      <c r="K23" s="706" t="s">
        <v>11</v>
      </c>
      <c r="L23" s="540"/>
      <c r="M23" s="743" t="s">
        <v>95</v>
      </c>
      <c r="N23" s="747"/>
    </row>
    <row r="24" spans="2:14">
      <c r="B24" s="757"/>
      <c r="C24" s="706"/>
      <c r="D24" s="758"/>
      <c r="E24" s="756"/>
      <c r="F24" s="756"/>
      <c r="G24" s="756"/>
      <c r="H24" s="756"/>
      <c r="I24" s="756"/>
      <c r="J24" s="756"/>
      <c r="K24" s="756"/>
      <c r="L24" s="756"/>
      <c r="M24" s="756"/>
      <c r="N24" s="747"/>
    </row>
    <row r="25" spans="2:14">
      <c r="B25" s="757"/>
      <c r="C25" s="706" t="s">
        <v>8</v>
      </c>
      <c r="D25" s="706"/>
      <c r="E25" s="706"/>
      <c r="F25" s="706"/>
      <c r="G25" s="706"/>
      <c r="H25" s="706"/>
      <c r="I25" s="706"/>
      <c r="J25" s="706"/>
      <c r="K25" s="706"/>
      <c r="L25" s="706"/>
      <c r="M25" s="706"/>
      <c r="N25" s="747"/>
    </row>
    <row r="26" spans="2:14">
      <c r="B26" s="757"/>
      <c r="C26" s="706" t="s">
        <v>616</v>
      </c>
      <c r="D26" s="758" t="s">
        <v>189</v>
      </c>
      <c r="E26" s="758"/>
      <c r="F26" s="758"/>
      <c r="G26" s="758"/>
      <c r="H26" s="540"/>
      <c r="I26" s="706" t="s">
        <v>10</v>
      </c>
      <c r="J26" s="540"/>
      <c r="K26" s="706" t="s">
        <v>11</v>
      </c>
      <c r="L26" s="706"/>
      <c r="M26" s="743"/>
      <c r="N26" s="747"/>
    </row>
    <row r="27" spans="2:14">
      <c r="B27" s="757"/>
      <c r="C27" s="760"/>
      <c r="D27" s="756"/>
      <c r="E27" s="756"/>
      <c r="F27" s="756"/>
      <c r="G27" s="756"/>
      <c r="H27" s="756"/>
      <c r="I27" s="756"/>
      <c r="J27" s="706"/>
      <c r="K27" s="706"/>
      <c r="L27" s="706"/>
      <c r="M27" s="706" t="s">
        <v>0</v>
      </c>
      <c r="N27" s="747"/>
    </row>
    <row r="28" spans="2:14">
      <c r="B28" s="757"/>
      <c r="C28" s="760" t="s">
        <v>617</v>
      </c>
      <c r="D28" s="758" t="s">
        <v>445</v>
      </c>
      <c r="E28" s="756"/>
      <c r="F28" s="756"/>
      <c r="G28" s="756"/>
      <c r="H28" s="540"/>
      <c r="I28" s="706" t="s">
        <v>10</v>
      </c>
      <c r="J28" s="540"/>
      <c r="K28" s="706" t="s">
        <v>11</v>
      </c>
      <c r="L28" s="540"/>
      <c r="M28" s="743" t="s">
        <v>95</v>
      </c>
      <c r="N28" s="747"/>
    </row>
    <row r="29" spans="2:14">
      <c r="B29" s="757"/>
      <c r="C29" s="706"/>
      <c r="D29" s="760"/>
      <c r="E29" s="756"/>
      <c r="F29" s="756"/>
      <c r="G29" s="756"/>
      <c r="H29" s="756"/>
      <c r="I29" s="756"/>
      <c r="J29" s="756"/>
      <c r="K29" s="756"/>
      <c r="L29" s="756"/>
      <c r="M29" s="743"/>
      <c r="N29" s="747"/>
    </row>
    <row r="30" spans="2:14">
      <c r="B30" s="757"/>
      <c r="C30" s="706" t="s">
        <v>618</v>
      </c>
      <c r="D30" s="760" t="s">
        <v>183</v>
      </c>
      <c r="E30" s="756"/>
      <c r="F30" s="756"/>
      <c r="G30" s="756"/>
      <c r="H30" s="756"/>
      <c r="I30" s="756"/>
      <c r="J30" s="756"/>
      <c r="K30" s="756"/>
      <c r="L30" s="756"/>
      <c r="M30" s="743"/>
      <c r="N30" s="747"/>
    </row>
    <row r="31" spans="2:14">
      <c r="B31" s="757"/>
      <c r="C31" s="706"/>
      <c r="D31" s="760" t="s">
        <v>787</v>
      </c>
      <c r="E31" s="756"/>
      <c r="F31" s="756"/>
      <c r="G31" s="756"/>
      <c r="H31" s="540"/>
      <c r="I31" s="706" t="s">
        <v>10</v>
      </c>
      <c r="J31" s="540"/>
      <c r="K31" s="706" t="s">
        <v>11</v>
      </c>
      <c r="L31" s="540"/>
      <c r="M31" s="743" t="s">
        <v>95</v>
      </c>
      <c r="N31" s="747"/>
    </row>
    <row r="32" spans="2:14">
      <c r="B32" s="757"/>
      <c r="C32" s="706"/>
      <c r="D32" s="760"/>
      <c r="E32" s="756"/>
      <c r="F32" s="756"/>
      <c r="G32" s="756"/>
      <c r="H32" s="756"/>
      <c r="I32" s="756"/>
      <c r="J32" s="756"/>
      <c r="K32" s="756"/>
      <c r="L32" s="756"/>
      <c r="M32" s="706"/>
      <c r="N32" s="747"/>
    </row>
    <row r="33" spans="2:14">
      <c r="B33" s="757"/>
      <c r="C33" s="706" t="s">
        <v>13</v>
      </c>
      <c r="D33" s="760"/>
      <c r="E33" s="756"/>
      <c r="F33" s="756"/>
      <c r="G33" s="756"/>
      <c r="H33" s="756"/>
      <c r="I33" s="756"/>
      <c r="J33" s="756"/>
      <c r="K33" s="706"/>
      <c r="L33" s="756"/>
      <c r="M33" s="706"/>
      <c r="N33" s="747"/>
    </row>
    <row r="34" spans="2:14">
      <c r="B34" s="757"/>
      <c r="C34" s="706"/>
      <c r="D34" s="760"/>
      <c r="E34" s="756"/>
      <c r="F34" s="756"/>
      <c r="G34" s="756"/>
      <c r="H34" s="756"/>
      <c r="I34" s="756"/>
      <c r="J34" s="756"/>
      <c r="K34" s="756"/>
      <c r="L34" s="756"/>
      <c r="M34" s="706"/>
      <c r="N34" s="747"/>
    </row>
    <row r="35" spans="2:14">
      <c r="B35" s="757"/>
      <c r="C35" s="706" t="s">
        <v>598</v>
      </c>
      <c r="D35" s="758" t="s">
        <v>774</v>
      </c>
      <c r="E35" s="756"/>
      <c r="F35" s="756"/>
      <c r="G35" s="756"/>
      <c r="H35" s="756"/>
      <c r="I35" s="756"/>
      <c r="J35" s="756"/>
      <c r="K35" s="756"/>
      <c r="L35" s="756"/>
      <c r="M35" s="706"/>
      <c r="N35" s="747"/>
    </row>
    <row r="36" spans="2:14">
      <c r="B36" s="757"/>
      <c r="C36" s="706"/>
      <c r="D36" s="760" t="s">
        <v>775</v>
      </c>
      <c r="E36" s="756"/>
      <c r="F36" s="756"/>
      <c r="G36" s="756"/>
      <c r="H36" s="756"/>
      <c r="I36" s="756"/>
      <c r="J36" s="756"/>
      <c r="K36" s="756"/>
      <c r="L36" s="756"/>
      <c r="M36" s="706"/>
      <c r="N36" s="747"/>
    </row>
    <row r="37" spans="2:14">
      <c r="B37" s="757"/>
      <c r="C37" s="706"/>
      <c r="D37" s="758" t="s">
        <v>184</v>
      </c>
      <c r="E37" s="756"/>
      <c r="F37" s="756"/>
      <c r="G37" s="756"/>
      <c r="H37" s="540"/>
      <c r="I37" s="706" t="s">
        <v>10</v>
      </c>
      <c r="J37" s="540"/>
      <c r="K37" s="706" t="s">
        <v>11</v>
      </c>
      <c r="L37" s="756"/>
      <c r="M37" s="749"/>
      <c r="N37" s="747"/>
    </row>
    <row r="38" spans="2:14">
      <c r="B38" s="757"/>
      <c r="C38" s="706"/>
      <c r="D38" s="760"/>
      <c r="E38" s="756"/>
      <c r="F38" s="756"/>
      <c r="G38" s="756"/>
      <c r="H38" s="756"/>
      <c r="I38" s="756"/>
      <c r="J38" s="756"/>
      <c r="K38" s="706"/>
      <c r="L38" s="756"/>
      <c r="M38" s="743"/>
      <c r="N38" s="747"/>
    </row>
    <row r="39" spans="2:14">
      <c r="B39" s="757"/>
      <c r="C39" s="761" t="s">
        <v>619</v>
      </c>
      <c r="D39" s="1197" t="s">
        <v>325</v>
      </c>
      <c r="E39" s="1198"/>
      <c r="F39" s="1198"/>
      <c r="G39" s="1199"/>
      <c r="H39" s="540"/>
      <c r="I39" s="706" t="s">
        <v>10</v>
      </c>
      <c r="J39" s="540"/>
      <c r="K39" s="706" t="s">
        <v>11</v>
      </c>
      <c r="L39" s="540"/>
      <c r="M39" s="743" t="s">
        <v>95</v>
      </c>
      <c r="N39" s="747"/>
    </row>
    <row r="40" spans="2:14">
      <c r="B40" s="757"/>
      <c r="C40" s="706"/>
      <c r="D40" s="760"/>
      <c r="E40" s="756"/>
      <c r="F40" s="756"/>
      <c r="G40" s="756"/>
      <c r="H40" s="756"/>
      <c r="I40" s="756"/>
      <c r="J40" s="756"/>
      <c r="K40" s="756"/>
      <c r="L40" s="756"/>
      <c r="M40" s="706"/>
      <c r="N40" s="747"/>
    </row>
    <row r="41" spans="2:14">
      <c r="B41" s="757"/>
      <c r="C41" s="706" t="s">
        <v>620</v>
      </c>
      <c r="D41" s="760" t="s">
        <v>185</v>
      </c>
      <c r="E41" s="756"/>
      <c r="F41" s="756"/>
      <c r="G41" s="756"/>
      <c r="H41" s="756"/>
      <c r="I41" s="756"/>
      <c r="J41" s="756"/>
      <c r="K41" s="756"/>
      <c r="L41" s="756"/>
      <c r="M41" s="756"/>
      <c r="N41" s="747"/>
    </row>
    <row r="42" spans="2:14">
      <c r="B42" s="757"/>
      <c r="C42" s="706"/>
      <c r="D42" s="760" t="s">
        <v>600</v>
      </c>
      <c r="E42" s="756"/>
      <c r="F42" s="756"/>
      <c r="G42" s="756"/>
      <c r="H42" s="540"/>
      <c r="I42" s="706" t="s">
        <v>10</v>
      </c>
      <c r="J42" s="540"/>
      <c r="K42" s="706" t="s">
        <v>11</v>
      </c>
      <c r="L42" s="540"/>
      <c r="M42" s="743" t="s">
        <v>95</v>
      </c>
      <c r="N42" s="747"/>
    </row>
    <row r="43" spans="2:14">
      <c r="B43" s="757"/>
      <c r="C43" s="706"/>
      <c r="D43" s="760"/>
      <c r="E43" s="756"/>
      <c r="F43" s="756"/>
      <c r="G43" s="756"/>
      <c r="H43" s="756"/>
      <c r="I43" s="756"/>
      <c r="J43" s="756"/>
      <c r="K43" s="756"/>
      <c r="L43" s="756"/>
      <c r="M43" s="706"/>
      <c r="N43" s="747"/>
    </row>
    <row r="44" spans="2:14">
      <c r="B44" s="757"/>
      <c r="C44" s="706" t="s">
        <v>621</v>
      </c>
      <c r="D44" s="760" t="s">
        <v>326</v>
      </c>
      <c r="E44" s="756"/>
      <c r="F44" s="756"/>
      <c r="G44" s="756"/>
      <c r="H44" s="540"/>
      <c r="I44" s="706" t="s">
        <v>10</v>
      </c>
      <c r="J44" s="540"/>
      <c r="K44" s="706" t="s">
        <v>11</v>
      </c>
      <c r="L44" s="540"/>
      <c r="M44" s="743" t="s">
        <v>95</v>
      </c>
      <c r="N44" s="747"/>
    </row>
    <row r="45" spans="2:14">
      <c r="B45" s="757"/>
      <c r="C45" s="706"/>
      <c r="D45" s="1204" t="s">
        <v>788</v>
      </c>
      <c r="E45" s="1204"/>
      <c r="F45" s="1204"/>
      <c r="G45" s="1204"/>
      <c r="H45" s="756"/>
      <c r="I45" s="756"/>
      <c r="J45" s="756"/>
      <c r="K45" s="706"/>
      <c r="L45" s="756"/>
      <c r="M45" s="706"/>
      <c r="N45" s="747"/>
    </row>
    <row r="46" spans="2:14">
      <c r="B46" s="757"/>
      <c r="C46" s="706"/>
      <c r="D46" s="760"/>
      <c r="E46" s="756"/>
      <c r="F46" s="756"/>
      <c r="G46" s="756"/>
      <c r="H46" s="756"/>
      <c r="I46" s="756"/>
      <c r="J46" s="756"/>
      <c r="K46" s="756"/>
      <c r="L46" s="756"/>
      <c r="M46" s="706"/>
      <c r="N46" s="747"/>
    </row>
    <row r="47" spans="2:14">
      <c r="B47" s="757"/>
      <c r="C47" s="706" t="s">
        <v>622</v>
      </c>
      <c r="D47" s="1205" t="s">
        <v>327</v>
      </c>
      <c r="E47" s="1205"/>
      <c r="F47" s="1205"/>
      <c r="G47" s="1205"/>
      <c r="H47" s="756"/>
      <c r="I47" s="756"/>
      <c r="J47" s="756"/>
      <c r="K47" s="706"/>
      <c r="L47" s="756"/>
      <c r="M47" s="706"/>
      <c r="N47" s="747"/>
    </row>
    <row r="48" spans="2:14">
      <c r="B48" s="757"/>
      <c r="C48" s="706"/>
      <c r="D48" s="760" t="s">
        <v>328</v>
      </c>
      <c r="E48" s="756"/>
      <c r="F48" s="756"/>
      <c r="G48" s="756"/>
      <c r="H48" s="540"/>
      <c r="I48" s="706" t="s">
        <v>10</v>
      </c>
      <c r="J48" s="540"/>
      <c r="K48" s="706" t="s">
        <v>11</v>
      </c>
      <c r="L48" s="540"/>
      <c r="M48" s="743" t="s">
        <v>95</v>
      </c>
      <c r="N48" s="747"/>
    </row>
    <row r="49" spans="2:14">
      <c r="B49" s="757"/>
      <c r="C49" s="706"/>
      <c r="D49" s="759"/>
      <c r="E49" s="756"/>
      <c r="F49" s="756"/>
      <c r="G49" s="756"/>
      <c r="H49" s="756"/>
      <c r="I49" s="756"/>
      <c r="J49" s="756"/>
      <c r="K49" s="706"/>
      <c r="L49" s="756"/>
      <c r="M49" s="706"/>
      <c r="N49" s="765"/>
    </row>
    <row r="50" spans="2:14">
      <c r="B50" s="757"/>
      <c r="C50" s="706" t="s">
        <v>623</v>
      </c>
      <c r="D50" s="762" t="s">
        <v>624</v>
      </c>
      <c r="E50" s="763"/>
      <c r="F50" s="763"/>
      <c r="G50" s="763"/>
      <c r="H50" s="756"/>
      <c r="I50" s="756"/>
      <c r="J50" s="706"/>
      <c r="K50" s="706"/>
      <c r="L50" s="706"/>
      <c r="M50" s="706"/>
      <c r="N50" s="765"/>
    </row>
    <row r="51" spans="2:14">
      <c r="B51" s="757"/>
      <c r="C51" s="706"/>
      <c r="D51" s="1205" t="s">
        <v>602</v>
      </c>
      <c r="E51" s="1205"/>
      <c r="F51" s="1205"/>
      <c r="G51" s="1206"/>
      <c r="H51" s="540"/>
      <c r="I51" s="706" t="s">
        <v>10</v>
      </c>
      <c r="J51" s="540"/>
      <c r="K51" s="706" t="s">
        <v>11</v>
      </c>
      <c r="L51" s="540"/>
      <c r="M51" s="743" t="s">
        <v>95</v>
      </c>
      <c r="N51" s="747"/>
    </row>
    <row r="52" spans="2:14">
      <c r="B52" s="757"/>
      <c r="C52" s="706"/>
      <c r="D52" s="759"/>
      <c r="E52" s="756"/>
      <c r="F52" s="756"/>
      <c r="G52" s="756"/>
      <c r="H52" s="756"/>
      <c r="I52" s="756"/>
      <c r="J52" s="756"/>
      <c r="K52" s="706"/>
      <c r="L52" s="756"/>
      <c r="M52" s="743"/>
      <c r="N52" s="747"/>
    </row>
    <row r="53" spans="2:14">
      <c r="B53" s="757"/>
      <c r="C53" s="706" t="s">
        <v>625</v>
      </c>
      <c r="D53" s="758" t="s">
        <v>186</v>
      </c>
      <c r="E53" s="756"/>
      <c r="F53" s="756"/>
      <c r="G53" s="756"/>
      <c r="H53" s="756"/>
      <c r="I53" s="756"/>
      <c r="J53" s="706"/>
      <c r="K53" s="706"/>
      <c r="L53" s="706"/>
      <c r="M53" s="743"/>
      <c r="N53" s="747"/>
    </row>
    <row r="54" spans="2:14">
      <c r="B54" s="757"/>
      <c r="C54" s="706"/>
      <c r="D54" s="758" t="s">
        <v>601</v>
      </c>
      <c r="E54" s="756"/>
      <c r="F54" s="756"/>
      <c r="G54" s="756"/>
      <c r="H54" s="540"/>
      <c r="I54" s="706" t="s">
        <v>10</v>
      </c>
      <c r="J54" s="540"/>
      <c r="K54" s="706" t="s">
        <v>11</v>
      </c>
      <c r="L54" s="540"/>
      <c r="M54" s="743" t="s">
        <v>95</v>
      </c>
      <c r="N54" s="747"/>
    </row>
    <row r="55" spans="2:14">
      <c r="B55" s="757"/>
      <c r="C55" s="706"/>
      <c r="D55" s="759"/>
      <c r="E55" s="756"/>
      <c r="F55" s="756"/>
      <c r="G55" s="756"/>
      <c r="H55" s="756"/>
      <c r="I55" s="756"/>
      <c r="J55" s="706"/>
      <c r="K55" s="706"/>
      <c r="L55" s="743"/>
      <c r="M55" s="743"/>
      <c r="N55" s="747"/>
    </row>
    <row r="56" spans="2:14">
      <c r="B56" s="757"/>
      <c r="C56" s="706" t="s">
        <v>117</v>
      </c>
      <c r="D56" s="756"/>
      <c r="E56" s="756"/>
      <c r="F56" s="756"/>
      <c r="G56" s="756"/>
      <c r="H56" s="756"/>
      <c r="I56" s="756"/>
      <c r="J56" s="706"/>
      <c r="K56" s="706"/>
      <c r="L56" s="743"/>
      <c r="M56" s="743"/>
      <c r="N56" s="747"/>
    </row>
    <row r="57" spans="2:14">
      <c r="B57" s="757"/>
      <c r="C57" s="706" t="s">
        <v>626</v>
      </c>
      <c r="D57" s="758" t="s">
        <v>589</v>
      </c>
      <c r="E57" s="756"/>
      <c r="F57" s="756"/>
      <c r="G57" s="756"/>
      <c r="H57" s="756"/>
      <c r="I57" s="756"/>
      <c r="J57" s="756"/>
      <c r="K57" s="756"/>
      <c r="L57" s="749"/>
      <c r="M57" s="749"/>
      <c r="N57" s="747"/>
    </row>
    <row r="58" spans="2:14">
      <c r="B58" s="742"/>
      <c r="C58" s="743"/>
      <c r="D58" s="1201" t="s">
        <v>627</v>
      </c>
      <c r="E58" s="1201"/>
      <c r="F58" s="1201"/>
      <c r="G58" s="749"/>
      <c r="H58" s="539"/>
      <c r="I58" s="755" t="s">
        <v>10</v>
      </c>
      <c r="J58" s="539"/>
      <c r="K58" s="755" t="s">
        <v>11</v>
      </c>
      <c r="L58" s="748"/>
      <c r="M58" s="743"/>
      <c r="N58" s="747"/>
    </row>
    <row r="59" spans="2:14">
      <c r="B59" s="742"/>
      <c r="C59" s="743"/>
      <c r="D59" s="752"/>
      <c r="E59" s="749"/>
      <c r="F59" s="749"/>
      <c r="G59" s="749"/>
      <c r="H59" s="749"/>
      <c r="I59" s="756"/>
      <c r="J59" s="743"/>
      <c r="K59" s="706"/>
      <c r="L59" s="743"/>
      <c r="M59" s="743"/>
      <c r="N59" s="747"/>
    </row>
    <row r="60" spans="2:14">
      <c r="B60" s="742"/>
      <c r="C60" s="743" t="s">
        <v>628</v>
      </c>
      <c r="D60" s="752" t="s">
        <v>157</v>
      </c>
      <c r="E60" s="749"/>
      <c r="F60" s="749"/>
      <c r="G60" s="749"/>
      <c r="H60" s="540"/>
      <c r="I60" s="706" t="s">
        <v>10</v>
      </c>
      <c r="J60" s="540"/>
      <c r="K60" s="706" t="s">
        <v>11</v>
      </c>
      <c r="L60" s="749"/>
      <c r="M60" s="749"/>
      <c r="N60" s="747"/>
    </row>
    <row r="61" spans="2:14">
      <c r="B61" s="742"/>
      <c r="C61" s="743"/>
      <c r="D61" s="752"/>
      <c r="E61" s="749"/>
      <c r="F61" s="749"/>
      <c r="G61" s="749"/>
      <c r="H61" s="749"/>
      <c r="I61" s="756"/>
      <c r="J61" s="743"/>
      <c r="K61" s="706"/>
      <c r="L61" s="743"/>
      <c r="M61" s="743"/>
      <c r="N61" s="747"/>
    </row>
    <row r="62" spans="2:14">
      <c r="B62" s="742"/>
      <c r="C62" s="743" t="s">
        <v>629</v>
      </c>
      <c r="D62" s="752" t="s">
        <v>194</v>
      </c>
      <c r="E62" s="749"/>
      <c r="F62" s="749"/>
      <c r="G62" s="749"/>
      <c r="H62" s="541"/>
      <c r="I62" s="706" t="s">
        <v>10</v>
      </c>
      <c r="J62" s="541"/>
      <c r="K62" s="706" t="s">
        <v>11</v>
      </c>
      <c r="L62" s="540"/>
      <c r="M62" s="743" t="s">
        <v>95</v>
      </c>
      <c r="N62" s="747"/>
    </row>
    <row r="63" spans="2:14">
      <c r="B63" s="742"/>
      <c r="C63" s="743"/>
      <c r="D63" s="752" t="s">
        <v>329</v>
      </c>
      <c r="E63" s="749"/>
      <c r="F63" s="749"/>
      <c r="G63" s="749"/>
      <c r="H63" s="743"/>
      <c r="I63" s="743"/>
      <c r="J63" s="743"/>
      <c r="K63" s="706"/>
      <c r="L63" s="743"/>
      <c r="M63" s="743"/>
      <c r="N63" s="747"/>
    </row>
    <row r="64" spans="2:14" ht="13.8" thickBot="1">
      <c r="B64" s="753"/>
      <c r="C64" s="1203" t="str">
        <f>+Version</f>
        <v>version: RMD April 2021_MMAH Nov 2012</v>
      </c>
      <c r="D64" s="1203"/>
      <c r="E64" s="1203"/>
      <c r="F64" s="1203"/>
      <c r="G64" s="1203"/>
      <c r="H64" s="1203"/>
      <c r="I64" s="754"/>
      <c r="J64" s="750"/>
      <c r="K64" s="750"/>
      <c r="L64" s="750"/>
      <c r="M64" s="750"/>
      <c r="N64" s="751"/>
    </row>
    <row r="65" spans="2:14" ht="13.8" thickTop="1">
      <c r="B65" s="9"/>
      <c r="C65" s="165"/>
      <c r="D65" s="5"/>
      <c r="E65" s="5"/>
      <c r="F65" s="5"/>
      <c r="G65" s="5"/>
      <c r="H65" s="5"/>
      <c r="I65" s="5"/>
      <c r="J65" s="5"/>
      <c r="K65" s="5"/>
      <c r="L65" s="5"/>
      <c r="M65" s="10"/>
      <c r="N65" s="10"/>
    </row>
  </sheetData>
  <sheetProtection selectLockedCells="1"/>
  <mergeCells count="8">
    <mergeCell ref="D39:G39"/>
    <mergeCell ref="D21:F21"/>
    <mergeCell ref="D58:F58"/>
    <mergeCell ref="C10:L10"/>
    <mergeCell ref="C64:H64"/>
    <mergeCell ref="D45:G45"/>
    <mergeCell ref="D47:G47"/>
    <mergeCell ref="D51:G51"/>
  </mergeCells>
  <phoneticPr fontId="0" type="noConversion"/>
  <pageMargins left="0.61" right="0.5" top="0.5" bottom="0.5" header="0.5" footer="0.25"/>
  <pageSetup scale="79" orientation="portrait" r:id="rId1"/>
  <headerFooter alignWithMargins="0"/>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
    <pageSetUpPr fitToPage="1"/>
  </sheetPr>
  <dimension ref="A1:AA53"/>
  <sheetViews>
    <sheetView showGridLines="0" showZeros="0" zoomScaleNormal="100" zoomScaleSheetLayoutView="100" workbookViewId="0">
      <selection activeCell="S32" sqref="S32"/>
    </sheetView>
  </sheetViews>
  <sheetFormatPr defaultColWidth="9.109375" defaultRowHeight="13.2"/>
  <cols>
    <col min="1" max="1" width="1.88671875" customWidth="1"/>
    <col min="2" max="2" width="3.88671875" customWidth="1"/>
    <col min="3" max="4" width="3.6640625" customWidth="1"/>
    <col min="5" max="5" width="8.6640625"/>
    <col min="6" max="6" width="11.6640625" customWidth="1"/>
    <col min="7" max="7" width="8.6640625"/>
    <col min="8" max="8" width="27.6640625" customWidth="1"/>
    <col min="9" max="9" width="4" customWidth="1"/>
    <col min="10" max="10" width="5.6640625" customWidth="1"/>
    <col min="11" max="11" width="14.6640625" hidden="1" customWidth="1"/>
    <col min="12" max="12" width="1.88671875" hidden="1" customWidth="1"/>
    <col min="13" max="13" width="14.6640625" hidden="1" customWidth="1"/>
    <col min="14" max="14" width="1.6640625" hidden="1" customWidth="1"/>
    <col min="15" max="15" width="14.6640625" customWidth="1"/>
    <col min="16" max="16" width="3.6640625" customWidth="1"/>
    <col min="17" max="17" width="2.44140625" customWidth="1"/>
    <col min="18" max="18" width="8.6640625"/>
    <col min="19" max="19" width="5.44140625" customWidth="1"/>
    <col min="20" max="20" width="6.109375" customWidth="1"/>
    <col min="21" max="21" width="9.88671875" customWidth="1"/>
    <col min="22" max="22" width="8.6640625"/>
    <col min="23" max="23" width="31.109375" customWidth="1"/>
    <col min="24" max="24" width="9" customWidth="1"/>
    <col min="25" max="25" width="9.33203125" bestFit="1" customWidth="1"/>
    <col min="26" max="26" width="3" customWidth="1"/>
    <col min="27" max="27" width="8.6640625" customWidth="1"/>
    <col min="28" max="16384" width="9.109375" style="661"/>
  </cols>
  <sheetData>
    <row r="1" spans="2:27" ht="13.8" thickBot="1"/>
    <row r="2" spans="2:27" ht="23.4" thickTop="1">
      <c r="B2" s="25"/>
      <c r="C2" s="52"/>
      <c r="D2" s="26"/>
      <c r="E2" s="27"/>
      <c r="F2" s="28"/>
      <c r="G2" s="29"/>
      <c r="H2" s="30"/>
      <c r="I2" s="30"/>
      <c r="J2" s="30"/>
      <c r="K2" s="30"/>
      <c r="L2" s="30"/>
      <c r="M2" s="30"/>
      <c r="N2" s="30"/>
      <c r="O2" s="46" t="s">
        <v>795</v>
      </c>
      <c r="P2" s="38"/>
      <c r="R2" s="25"/>
      <c r="S2" s="52"/>
      <c r="T2" s="26"/>
      <c r="U2" s="27"/>
      <c r="V2" s="28"/>
      <c r="W2" s="29"/>
      <c r="X2" s="30"/>
      <c r="Y2" s="30"/>
      <c r="Z2" s="30"/>
      <c r="AA2" s="409" t="str">
        <f>O2</f>
        <v>Community Housing</v>
      </c>
    </row>
    <row r="3" spans="2:27" ht="22.8">
      <c r="B3" s="31" t="s">
        <v>0</v>
      </c>
      <c r="C3" s="21"/>
      <c r="D3" s="21"/>
      <c r="E3" s="21"/>
      <c r="F3" s="22"/>
      <c r="G3" s="23"/>
      <c r="H3" s="24"/>
      <c r="I3" s="24"/>
      <c r="J3" s="23"/>
      <c r="K3" s="23"/>
      <c r="L3" s="23"/>
      <c r="M3" s="23"/>
      <c r="N3" s="23"/>
      <c r="O3" s="44" t="s">
        <v>46</v>
      </c>
      <c r="P3" s="39"/>
      <c r="R3" s="31" t="s">
        <v>0</v>
      </c>
      <c r="S3" s="21"/>
      <c r="T3" s="21"/>
      <c r="U3" s="21"/>
      <c r="V3" s="22"/>
      <c r="W3" s="23"/>
      <c r="X3" s="24"/>
      <c r="Y3" s="24"/>
      <c r="Z3" s="23"/>
      <c r="AA3" s="410" t="s">
        <v>46</v>
      </c>
    </row>
    <row r="4" spans="2:27">
      <c r="B4" s="31"/>
      <c r="C4" s="21"/>
      <c r="D4" s="21"/>
      <c r="E4" s="21"/>
      <c r="F4" s="22"/>
      <c r="G4" s="23"/>
      <c r="H4" s="24"/>
      <c r="I4" s="24"/>
      <c r="J4" s="23"/>
      <c r="K4" s="23"/>
      <c r="L4" s="23"/>
      <c r="M4" s="23"/>
      <c r="N4" s="23"/>
      <c r="O4" s="56"/>
      <c r="P4" s="32"/>
      <c r="R4" s="31"/>
      <c r="S4" s="21"/>
      <c r="T4" s="21"/>
      <c r="U4" s="21"/>
      <c r="V4" s="22"/>
      <c r="W4" s="23"/>
      <c r="X4" s="24"/>
      <c r="Y4" s="24"/>
      <c r="Z4" s="23"/>
      <c r="AA4" s="411"/>
    </row>
    <row r="5" spans="2:27" ht="17.399999999999999">
      <c r="B5" s="36"/>
      <c r="D5" s="161" t="s">
        <v>170</v>
      </c>
      <c r="E5" s="302">
        <f>+YearEnd</f>
        <v>0</v>
      </c>
      <c r="F5" s="163"/>
      <c r="G5" s="159"/>
      <c r="H5" s="198"/>
      <c r="I5" s="159"/>
      <c r="J5" s="64"/>
      <c r="K5" s="64"/>
      <c r="L5" s="64"/>
      <c r="M5" s="64"/>
      <c r="N5" s="64"/>
      <c r="O5" s="162">
        <f>+CorpName</f>
        <v>0</v>
      </c>
      <c r="P5" s="40"/>
      <c r="R5" s="36"/>
      <c r="S5" s="161" t="s">
        <v>170</v>
      </c>
      <c r="T5" s="302">
        <f>+YearEnd</f>
        <v>0</v>
      </c>
      <c r="U5" s="302"/>
      <c r="V5" s="163"/>
      <c r="W5" s="159"/>
      <c r="X5" s="198"/>
      <c r="Y5" s="159"/>
      <c r="Z5" s="64"/>
      <c r="AA5" s="412">
        <f>+CorpName</f>
        <v>0</v>
      </c>
    </row>
    <row r="6" spans="2:27" ht="17.399999999999999">
      <c r="B6" s="36"/>
      <c r="C6" s="37"/>
      <c r="D6" s="37"/>
      <c r="E6" s="37"/>
      <c r="F6" s="22"/>
      <c r="G6" s="23"/>
      <c r="H6" s="24"/>
      <c r="I6" s="24"/>
      <c r="J6" s="23"/>
      <c r="K6" s="23"/>
      <c r="L6" s="23"/>
      <c r="M6" s="23"/>
      <c r="N6" s="23"/>
      <c r="O6" s="57"/>
      <c r="P6" s="40"/>
      <c r="R6" s="36"/>
      <c r="S6" s="37"/>
      <c r="T6" s="37"/>
      <c r="U6" s="37"/>
      <c r="V6" s="22"/>
      <c r="W6" s="23"/>
      <c r="X6" s="24"/>
      <c r="Y6" s="24"/>
      <c r="Z6" s="23"/>
      <c r="AA6" s="411"/>
    </row>
    <row r="7" spans="2:27" ht="16.2" thickBot="1">
      <c r="B7" s="107"/>
      <c r="C7" s="108" t="s">
        <v>567</v>
      </c>
      <c r="D7" s="109"/>
      <c r="E7" s="109"/>
      <c r="F7" s="110"/>
      <c r="G7" s="110"/>
      <c r="H7" s="110"/>
      <c r="I7" s="110"/>
      <c r="J7" s="110"/>
      <c r="K7" s="110"/>
      <c r="L7" s="110"/>
      <c r="M7" s="110"/>
      <c r="N7" s="110"/>
      <c r="O7" s="157" t="s">
        <v>96</v>
      </c>
      <c r="P7" s="117"/>
      <c r="R7" s="107"/>
      <c r="S7" s="108" t="s">
        <v>568</v>
      </c>
      <c r="T7" s="109"/>
      <c r="U7" s="109"/>
      <c r="V7" s="110"/>
      <c r="W7" s="110"/>
      <c r="X7" s="110"/>
      <c r="Y7" s="110"/>
      <c r="Z7" s="110"/>
      <c r="AA7" s="413" t="s">
        <v>443</v>
      </c>
    </row>
    <row r="8" spans="2:27" ht="16.2" thickTop="1" thickBot="1">
      <c r="B8" s="41"/>
      <c r="C8" s="53"/>
      <c r="D8" s="11"/>
      <c r="E8" s="5"/>
      <c r="F8" s="5"/>
      <c r="G8" s="5"/>
      <c r="H8" s="5"/>
      <c r="I8" s="5"/>
      <c r="J8" s="5"/>
      <c r="K8" s="5"/>
      <c r="L8" s="5"/>
      <c r="M8" s="5"/>
      <c r="N8" s="5"/>
      <c r="O8" s="11"/>
      <c r="P8" s="41"/>
    </row>
    <row r="9" spans="2:27" ht="13.8" thickTop="1">
      <c r="B9" s="766"/>
      <c r="C9" s="767"/>
      <c r="D9" s="768"/>
      <c r="E9" s="768"/>
      <c r="F9" s="768"/>
      <c r="G9" s="768"/>
      <c r="H9" s="768"/>
      <c r="I9" s="768"/>
      <c r="J9" s="768"/>
      <c r="K9" s="768"/>
      <c r="L9" s="768"/>
      <c r="M9" s="768"/>
      <c r="N9" s="768"/>
      <c r="O9" s="768"/>
      <c r="P9" s="780"/>
      <c r="R9" s="378"/>
      <c r="S9" s="82"/>
      <c r="T9" s="82"/>
      <c r="U9" s="82"/>
      <c r="V9" s="82"/>
      <c r="W9" s="82"/>
      <c r="X9" s="82"/>
      <c r="Y9" s="82"/>
      <c r="Z9" s="82"/>
      <c r="AA9" s="379"/>
    </row>
    <row r="10" spans="2:27">
      <c r="B10" s="769"/>
      <c r="C10" s="707" t="s">
        <v>15</v>
      </c>
      <c r="D10" s="770"/>
      <c r="E10" s="770"/>
      <c r="F10" s="770"/>
      <c r="G10" s="770"/>
      <c r="H10" s="770"/>
      <c r="I10" s="770"/>
      <c r="J10" s="770"/>
      <c r="K10" s="770"/>
      <c r="L10" s="770"/>
      <c r="M10" s="770"/>
      <c r="N10" s="770"/>
      <c r="O10" s="770"/>
      <c r="P10" s="765"/>
      <c r="R10" s="415"/>
      <c r="S10" s="416"/>
      <c r="T10" s="416"/>
      <c r="U10" s="416"/>
      <c r="V10" s="416"/>
      <c r="W10" s="416"/>
      <c r="X10" s="416"/>
      <c r="Y10" s="242"/>
      <c r="Z10" s="242"/>
      <c r="AA10" s="380"/>
    </row>
    <row r="11" spans="2:27">
      <c r="B11" s="769"/>
      <c r="C11" s="707"/>
      <c r="D11" s="707" t="s">
        <v>379</v>
      </c>
      <c r="E11" s="707"/>
      <c r="F11" s="707"/>
      <c r="G11" s="771"/>
      <c r="H11" s="770"/>
      <c r="I11" s="772" t="s">
        <v>539</v>
      </c>
      <c r="J11" s="120">
        <v>310</v>
      </c>
      <c r="K11" s="146"/>
      <c r="L11" s="61"/>
      <c r="M11" s="147"/>
      <c r="N11" s="61"/>
      <c r="O11" s="314">
        <f>+Y19</f>
        <v>0</v>
      </c>
      <c r="P11" s="765"/>
      <c r="R11" s="415"/>
      <c r="S11" s="416"/>
      <c r="T11" s="416"/>
      <c r="U11" s="416"/>
      <c r="V11" s="416"/>
      <c r="W11" s="416"/>
      <c r="X11" s="416"/>
      <c r="Y11" s="242"/>
      <c r="Z11" s="242"/>
      <c r="AA11" s="380"/>
    </row>
    <row r="12" spans="2:27">
      <c r="B12" s="769"/>
      <c r="C12" s="707"/>
      <c r="D12" s="707" t="s">
        <v>381</v>
      </c>
      <c r="E12" s="707"/>
      <c r="F12" s="707"/>
      <c r="G12" s="771"/>
      <c r="H12" s="1208"/>
      <c r="I12" s="1208"/>
      <c r="J12" s="120">
        <v>312</v>
      </c>
      <c r="K12" s="149"/>
      <c r="L12" s="61"/>
      <c r="M12" s="147"/>
      <c r="N12" s="61"/>
      <c r="O12" s="311"/>
      <c r="P12" s="765"/>
      <c r="R12" s="415"/>
      <c r="S12" s="416"/>
      <c r="T12" s="416"/>
      <c r="U12" s="416"/>
      <c r="V12" s="416"/>
      <c r="W12" s="416"/>
      <c r="X12" s="416"/>
      <c r="Y12" s="242"/>
      <c r="Z12" s="242"/>
      <c r="AA12" s="380"/>
    </row>
    <row r="13" spans="2:27" ht="15.6">
      <c r="B13" s="769"/>
      <c r="C13" s="707"/>
      <c r="D13" s="707"/>
      <c r="E13" s="707"/>
      <c r="F13" s="707"/>
      <c r="G13" s="707"/>
      <c r="H13" s="707"/>
      <c r="I13" s="774"/>
      <c r="J13" s="775"/>
      <c r="K13" s="776"/>
      <c r="L13" s="777"/>
      <c r="M13" s="778"/>
      <c r="N13" s="777"/>
      <c r="O13" s="779"/>
      <c r="P13" s="765"/>
      <c r="R13" s="415"/>
      <c r="S13" s="417" t="s">
        <v>442</v>
      </c>
      <c r="T13" s="416"/>
      <c r="U13" s="416"/>
      <c r="V13" s="416"/>
      <c r="W13" s="416"/>
      <c r="X13" s="416"/>
      <c r="Y13" s="242"/>
      <c r="Z13" s="242"/>
      <c r="AA13" s="380"/>
    </row>
    <row r="14" spans="2:27">
      <c r="B14" s="769"/>
      <c r="C14" s="707"/>
      <c r="D14" s="707" t="s">
        <v>158</v>
      </c>
      <c r="E14" s="707"/>
      <c r="F14" s="707"/>
      <c r="G14" s="707"/>
      <c r="H14" s="707"/>
      <c r="I14" s="774"/>
      <c r="J14" s="120">
        <v>320</v>
      </c>
      <c r="K14" s="149"/>
      <c r="L14" s="61"/>
      <c r="M14" s="147"/>
      <c r="N14" s="61"/>
      <c r="O14" s="641"/>
      <c r="P14" s="765"/>
      <c r="R14" s="418" t="s">
        <v>459</v>
      </c>
      <c r="S14" s="418"/>
      <c r="T14" s="416"/>
      <c r="U14" s="416"/>
      <c r="V14" s="416"/>
      <c r="W14" s="416"/>
      <c r="X14" s="416"/>
      <c r="Y14" s="242"/>
      <c r="Z14" s="242"/>
      <c r="AA14" s="380"/>
    </row>
    <row r="15" spans="2:27">
      <c r="B15" s="769"/>
      <c r="C15" s="707"/>
      <c r="D15" s="706" t="s">
        <v>630</v>
      </c>
      <c r="E15" s="707"/>
      <c r="F15" s="707"/>
      <c r="G15" s="707"/>
      <c r="H15" s="707"/>
      <c r="I15" s="772" t="s">
        <v>539</v>
      </c>
      <c r="J15" s="120">
        <v>321</v>
      </c>
      <c r="K15" s="149"/>
      <c r="L15" s="61"/>
      <c r="M15" s="147"/>
      <c r="N15" s="61"/>
      <c r="O15" s="625">
        <f>+Y28</f>
        <v>0</v>
      </c>
      <c r="P15" s="765"/>
      <c r="R15" s="418"/>
      <c r="S15" s="487" t="s">
        <v>743</v>
      </c>
      <c r="T15" s="416"/>
      <c r="U15" s="419"/>
      <c r="V15" s="416"/>
      <c r="W15" s="416"/>
      <c r="X15" s="120" t="s">
        <v>345</v>
      </c>
      <c r="Y15" s="317"/>
      <c r="Z15" s="242"/>
      <c r="AA15" s="380"/>
    </row>
    <row r="16" spans="2:27">
      <c r="B16" s="769"/>
      <c r="C16" s="707"/>
      <c r="D16" s="707" t="s">
        <v>559</v>
      </c>
      <c r="E16" s="707"/>
      <c r="F16" s="707"/>
      <c r="G16" s="773"/>
      <c r="H16" s="1209"/>
      <c r="I16" s="1209"/>
      <c r="J16" s="120">
        <v>322</v>
      </c>
      <c r="K16" s="149"/>
      <c r="L16" s="61"/>
      <c r="M16" s="147"/>
      <c r="N16" s="61"/>
      <c r="O16" s="310"/>
      <c r="P16" s="765"/>
      <c r="R16" s="415" t="s">
        <v>419</v>
      </c>
      <c r="S16" s="419" t="s">
        <v>420</v>
      </c>
      <c r="T16" s="416"/>
      <c r="U16" s="416"/>
      <c r="V16" s="416"/>
      <c r="W16" s="416"/>
      <c r="X16" s="120" t="s">
        <v>346</v>
      </c>
      <c r="Y16" s="317"/>
      <c r="Z16" s="242"/>
      <c r="AA16" s="380"/>
    </row>
    <row r="17" spans="2:27">
      <c r="B17" s="769"/>
      <c r="C17" s="707"/>
      <c r="D17" s="707"/>
      <c r="E17" s="707"/>
      <c r="F17" s="707"/>
      <c r="G17" s="707"/>
      <c r="H17" s="707"/>
      <c r="I17" s="774"/>
      <c r="J17" s="775"/>
      <c r="K17" s="781"/>
      <c r="L17" s="770"/>
      <c r="M17" s="782"/>
      <c r="N17" s="770"/>
      <c r="O17" s="783"/>
      <c r="P17" s="765"/>
      <c r="R17" s="415"/>
      <c r="S17" s="419" t="s">
        <v>421</v>
      </c>
      <c r="T17" s="416"/>
      <c r="U17" s="416"/>
      <c r="V17" s="416"/>
      <c r="W17" s="416"/>
      <c r="X17" s="120" t="s">
        <v>347</v>
      </c>
      <c r="Y17" s="317"/>
      <c r="Z17" s="242"/>
      <c r="AA17" s="380"/>
    </row>
    <row r="18" spans="2:27">
      <c r="B18" s="769"/>
      <c r="C18" s="707"/>
      <c r="D18" s="707" t="s">
        <v>458</v>
      </c>
      <c r="E18" s="707"/>
      <c r="F18" s="707"/>
      <c r="G18" s="707"/>
      <c r="H18" s="707"/>
      <c r="I18" s="774"/>
      <c r="J18" s="775"/>
      <c r="K18" s="781"/>
      <c r="L18" s="770"/>
      <c r="M18" s="782"/>
      <c r="N18" s="770"/>
      <c r="O18" s="784"/>
      <c r="P18" s="765"/>
      <c r="R18" s="415" t="s">
        <v>343</v>
      </c>
      <c r="S18" s="419" t="s">
        <v>461</v>
      </c>
      <c r="T18" s="416"/>
      <c r="U18" s="420"/>
      <c r="V18" s="1207"/>
      <c r="W18" s="1207"/>
      <c r="X18" s="120" t="s">
        <v>348</v>
      </c>
      <c r="Y18" s="317">
        <v>0</v>
      </c>
      <c r="Z18" s="242"/>
      <c r="AA18" s="380"/>
    </row>
    <row r="19" spans="2:27">
      <c r="B19" s="769"/>
      <c r="C19" s="707"/>
      <c r="D19" s="707"/>
      <c r="E19" s="707" t="s">
        <v>541</v>
      </c>
      <c r="F19" s="707"/>
      <c r="G19" s="707"/>
      <c r="H19" s="707"/>
      <c r="I19" s="774"/>
      <c r="J19" s="120">
        <v>325</v>
      </c>
      <c r="K19" s="149"/>
      <c r="L19" s="61"/>
      <c r="M19" s="147"/>
      <c r="N19" s="61"/>
      <c r="O19" s="310"/>
      <c r="P19" s="765"/>
      <c r="R19" s="415" t="s">
        <v>344</v>
      </c>
      <c r="S19" s="419" t="s">
        <v>422</v>
      </c>
      <c r="T19" s="416"/>
      <c r="U19" s="416"/>
      <c r="V19" s="416"/>
      <c r="W19" s="416"/>
      <c r="X19" s="120">
        <v>310</v>
      </c>
      <c r="Y19" s="408">
        <f>SUM(Y15:Y18)</f>
        <v>0</v>
      </c>
      <c r="Z19" s="242"/>
      <c r="AA19" s="380"/>
    </row>
    <row r="20" spans="2:27">
      <c r="B20" s="769"/>
      <c r="C20" s="707"/>
      <c r="D20" s="707"/>
      <c r="E20" s="707" t="s">
        <v>542</v>
      </c>
      <c r="F20" s="707"/>
      <c r="G20" s="707"/>
      <c r="H20" s="707"/>
      <c r="I20" s="774"/>
      <c r="J20" s="120">
        <v>327</v>
      </c>
      <c r="K20" s="149"/>
      <c r="L20" s="61"/>
      <c r="M20" s="147"/>
      <c r="N20" s="61"/>
      <c r="O20" s="311"/>
      <c r="P20" s="765"/>
      <c r="R20" s="415"/>
      <c r="S20" s="416"/>
      <c r="T20" s="416"/>
      <c r="U20" s="416"/>
      <c r="V20" s="416"/>
      <c r="W20" s="416"/>
      <c r="X20" s="416"/>
      <c r="Y20" s="242"/>
      <c r="Z20" s="242"/>
      <c r="AA20" s="380"/>
    </row>
    <row r="21" spans="2:27">
      <c r="B21" s="769"/>
      <c r="C21" s="707"/>
      <c r="D21" s="707"/>
      <c r="E21" s="706" t="s">
        <v>711</v>
      </c>
      <c r="F21" s="707"/>
      <c r="G21" s="707"/>
      <c r="H21" s="707"/>
      <c r="I21" s="774"/>
      <c r="J21" s="120">
        <v>328</v>
      </c>
      <c r="K21" s="149"/>
      <c r="L21" s="61"/>
      <c r="M21" s="147"/>
      <c r="N21" s="61"/>
      <c r="O21" s="311"/>
      <c r="P21" s="765"/>
      <c r="R21" s="418" t="s">
        <v>440</v>
      </c>
      <c r="S21" s="416"/>
      <c r="T21" s="416"/>
      <c r="U21" s="416"/>
      <c r="V21" s="416"/>
      <c r="W21" s="416"/>
      <c r="X21" s="416"/>
      <c r="Y21" s="242"/>
      <c r="Z21" s="242"/>
      <c r="AA21" s="380"/>
    </row>
    <row r="22" spans="2:27">
      <c r="B22" s="769"/>
      <c r="C22" s="707"/>
      <c r="D22" s="707"/>
      <c r="E22" s="707" t="s">
        <v>543</v>
      </c>
      <c r="F22" s="707"/>
      <c r="G22" s="707"/>
      <c r="H22" s="1209"/>
      <c r="I22" s="1209"/>
      <c r="J22" s="120">
        <v>329</v>
      </c>
      <c r="K22" s="149"/>
      <c r="L22" s="61"/>
      <c r="M22" s="147"/>
      <c r="N22" s="61"/>
      <c r="O22" s="311"/>
      <c r="P22" s="765"/>
      <c r="R22" s="418"/>
      <c r="S22" s="416"/>
      <c r="T22" s="416"/>
      <c r="U22" s="416"/>
      <c r="V22" s="416"/>
      <c r="W22" s="416"/>
      <c r="X22" s="416"/>
      <c r="Y22" s="242"/>
      <c r="Z22" s="242"/>
      <c r="AA22" s="380"/>
    </row>
    <row r="23" spans="2:27">
      <c r="B23" s="769"/>
      <c r="C23" s="707"/>
      <c r="D23" s="707"/>
      <c r="E23" s="707"/>
      <c r="F23" s="707" t="s">
        <v>16</v>
      </c>
      <c r="G23" s="707"/>
      <c r="H23" s="707"/>
      <c r="I23" s="772" t="s">
        <v>179</v>
      </c>
      <c r="J23" s="120">
        <v>330</v>
      </c>
      <c r="K23" s="149"/>
      <c r="L23" s="61"/>
      <c r="M23" s="147"/>
      <c r="N23" s="61"/>
      <c r="O23" s="312">
        <f>SUM(O19:O22)</f>
        <v>0</v>
      </c>
      <c r="P23" s="765"/>
      <c r="R23" s="418"/>
      <c r="S23" s="419" t="s">
        <v>425</v>
      </c>
      <c r="T23" s="416"/>
      <c r="U23" s="416"/>
      <c r="V23" s="416"/>
      <c r="W23" s="416"/>
      <c r="X23" s="120" t="s">
        <v>349</v>
      </c>
      <c r="Y23" s="317"/>
      <c r="Z23" s="242"/>
      <c r="AA23" s="380"/>
    </row>
    <row r="24" spans="2:27">
      <c r="B24" s="769"/>
      <c r="C24" s="707"/>
      <c r="D24" s="707"/>
      <c r="E24" s="707"/>
      <c r="F24" s="707"/>
      <c r="G24" s="707"/>
      <c r="H24" s="707"/>
      <c r="I24" s="772"/>
      <c r="J24" s="785"/>
      <c r="K24" s="707"/>
      <c r="L24" s="707"/>
      <c r="M24" s="707"/>
      <c r="N24" s="707"/>
      <c r="O24" s="786"/>
      <c r="P24" s="765"/>
      <c r="R24" s="415"/>
      <c r="S24" s="419" t="s">
        <v>423</v>
      </c>
      <c r="T24" s="416"/>
      <c r="U24" s="416"/>
      <c r="V24" s="416"/>
      <c r="W24" s="416"/>
      <c r="X24" s="120" t="s">
        <v>350</v>
      </c>
      <c r="Y24" s="317"/>
      <c r="Z24" s="242"/>
      <c r="AA24" s="380"/>
    </row>
    <row r="25" spans="2:27">
      <c r="B25" s="769"/>
      <c r="C25" s="707"/>
      <c r="D25" s="707"/>
      <c r="E25" s="707" t="s">
        <v>536</v>
      </c>
      <c r="F25" s="707"/>
      <c r="G25" s="707"/>
      <c r="H25" s="707"/>
      <c r="I25" s="772"/>
      <c r="J25" s="120">
        <v>334</v>
      </c>
      <c r="K25" s="149"/>
      <c r="L25" s="61"/>
      <c r="M25" s="147"/>
      <c r="N25" s="61"/>
      <c r="O25" s="310"/>
      <c r="P25" s="765"/>
      <c r="R25" s="415"/>
      <c r="S25" s="419" t="s">
        <v>424</v>
      </c>
      <c r="T25" s="416"/>
      <c r="U25" s="416"/>
      <c r="V25" s="416"/>
      <c r="W25" s="416"/>
      <c r="X25" s="120" t="s">
        <v>351</v>
      </c>
      <c r="Y25" s="317"/>
      <c r="Z25" s="242"/>
      <c r="AA25" s="380"/>
    </row>
    <row r="26" spans="2:27">
      <c r="B26" s="769"/>
      <c r="C26" s="707"/>
      <c r="D26" s="707"/>
      <c r="E26" s="707" t="s">
        <v>537</v>
      </c>
      <c r="F26" s="707"/>
      <c r="G26" s="707"/>
      <c r="H26" s="707"/>
      <c r="I26" s="772"/>
      <c r="J26" s="120">
        <v>335</v>
      </c>
      <c r="K26" s="149"/>
      <c r="L26" s="61"/>
      <c r="M26" s="147"/>
      <c r="N26" s="61"/>
      <c r="O26" s="310"/>
      <c r="P26" s="765"/>
      <c r="R26" s="415"/>
      <c r="S26" s="487" t="s">
        <v>460</v>
      </c>
      <c r="T26" s="488"/>
      <c r="U26" s="488"/>
      <c r="V26" s="1207"/>
      <c r="W26" s="1207"/>
      <c r="X26" s="120" t="s">
        <v>352</v>
      </c>
      <c r="Y26" s="317"/>
      <c r="Z26" s="242"/>
      <c r="AA26" s="380"/>
    </row>
    <row r="27" spans="2:27">
      <c r="B27" s="769"/>
      <c r="C27" s="707"/>
      <c r="D27" s="707"/>
      <c r="E27" s="707" t="s">
        <v>0</v>
      </c>
      <c r="F27" s="707" t="s">
        <v>69</v>
      </c>
      <c r="G27" s="707"/>
      <c r="H27" s="707"/>
      <c r="I27" s="772" t="s">
        <v>538</v>
      </c>
      <c r="J27" s="120">
        <v>336</v>
      </c>
      <c r="K27" s="150"/>
      <c r="L27" s="61"/>
      <c r="M27" s="151"/>
      <c r="N27" s="61"/>
      <c r="O27" s="314">
        <f>+O23-O25-O26</f>
        <v>0</v>
      </c>
      <c r="P27" s="765"/>
      <c r="R27" s="415"/>
      <c r="S27" s="419" t="s">
        <v>460</v>
      </c>
      <c r="T27" s="416"/>
      <c r="U27" s="420"/>
      <c r="V27" s="1207"/>
      <c r="W27" s="1207"/>
      <c r="X27" s="120" t="s">
        <v>547</v>
      </c>
      <c r="Y27" s="317"/>
      <c r="Z27" s="242"/>
      <c r="AA27" s="380"/>
    </row>
    <row r="28" spans="2:27">
      <c r="B28" s="769"/>
      <c r="C28" s="707"/>
      <c r="D28" s="707"/>
      <c r="E28" s="707"/>
      <c r="F28" s="707"/>
      <c r="G28" s="707"/>
      <c r="H28" s="707"/>
      <c r="I28" s="772"/>
      <c r="J28" s="775"/>
      <c r="K28" s="787"/>
      <c r="L28" s="770"/>
      <c r="M28" s="787"/>
      <c r="N28" s="770"/>
      <c r="O28" s="788"/>
      <c r="P28" s="765"/>
      <c r="R28" s="415"/>
      <c r="S28" s="419" t="s">
        <v>426</v>
      </c>
      <c r="T28" s="416"/>
      <c r="U28" s="416"/>
      <c r="V28" s="416"/>
      <c r="W28" s="416"/>
      <c r="X28" s="120">
        <v>321</v>
      </c>
      <c r="Y28" s="408">
        <f>SUM(Y23:Y27)</f>
        <v>0</v>
      </c>
      <c r="Z28" s="242"/>
      <c r="AA28" s="380"/>
    </row>
    <row r="29" spans="2:27">
      <c r="B29" s="769"/>
      <c r="C29" s="707"/>
      <c r="D29" s="707" t="s">
        <v>560</v>
      </c>
      <c r="E29" s="707"/>
      <c r="F29" s="707"/>
      <c r="G29" s="1208"/>
      <c r="H29" s="1208"/>
      <c r="I29" s="1208"/>
      <c r="J29" s="120">
        <v>350</v>
      </c>
      <c r="K29" s="149"/>
      <c r="L29" s="61"/>
      <c r="M29" s="147"/>
      <c r="N29" s="61"/>
      <c r="O29" s="310"/>
      <c r="P29" s="765"/>
      <c r="R29" s="415"/>
      <c r="S29" s="416"/>
      <c r="T29" s="416"/>
      <c r="U29" s="416"/>
      <c r="V29" s="416"/>
      <c r="W29" s="416"/>
      <c r="X29" s="416"/>
      <c r="Y29" s="242"/>
      <c r="Z29" s="242"/>
      <c r="AA29" s="380"/>
    </row>
    <row r="30" spans="2:27" ht="13.8" thickBot="1">
      <c r="B30" s="738"/>
      <c r="C30" s="114"/>
      <c r="D30" s="114"/>
      <c r="E30" s="114"/>
      <c r="F30" s="114"/>
      <c r="G30" s="114"/>
      <c r="H30" s="114"/>
      <c r="I30" s="118"/>
      <c r="J30" s="793"/>
      <c r="K30" s="794"/>
      <c r="L30" s="122"/>
      <c r="M30" s="794"/>
      <c r="N30" s="122"/>
      <c r="O30" s="795"/>
      <c r="P30" s="765"/>
      <c r="R30" s="421"/>
      <c r="S30" s="525" t="str">
        <f>$C$46</f>
        <v>version: RMD April 2021_MMAH Nov 2012</v>
      </c>
      <c r="T30" s="422"/>
      <c r="U30" s="422"/>
      <c r="V30" s="422"/>
      <c r="W30" s="422"/>
      <c r="X30" s="422"/>
      <c r="Y30" s="384"/>
      <c r="Z30" s="384"/>
      <c r="AA30" s="385"/>
    </row>
    <row r="31" spans="2:27" ht="16.8" thickTop="1" thickBot="1">
      <c r="B31" s="738"/>
      <c r="C31" s="114" t="s">
        <v>17</v>
      </c>
      <c r="D31" s="114"/>
      <c r="E31" s="114"/>
      <c r="F31" s="114"/>
      <c r="G31" s="114"/>
      <c r="H31" s="114"/>
      <c r="I31" s="118" t="s">
        <v>540</v>
      </c>
      <c r="J31" s="120">
        <v>355</v>
      </c>
      <c r="K31" s="152"/>
      <c r="L31" s="61"/>
      <c r="M31" s="153"/>
      <c r="N31" s="61"/>
      <c r="O31" s="313">
        <f>O11+O12+O16+O15+O27+O29+O14</f>
        <v>0</v>
      </c>
      <c r="P31" s="765"/>
      <c r="R31" s="242"/>
      <c r="S31" s="242"/>
      <c r="T31" s="242"/>
      <c r="U31" s="242"/>
      <c r="V31" s="242"/>
      <c r="W31" s="242"/>
      <c r="X31" s="242"/>
      <c r="Y31" s="242"/>
      <c r="Z31" s="242"/>
    </row>
    <row r="32" spans="2:27" ht="13.8" thickTop="1">
      <c r="B32" s="738"/>
      <c r="C32" s="114"/>
      <c r="D32" s="114"/>
      <c r="E32" s="114"/>
      <c r="F32" s="114"/>
      <c r="G32" s="114"/>
      <c r="H32" s="114"/>
      <c r="I32" s="118" t="s">
        <v>0</v>
      </c>
      <c r="J32" s="793"/>
      <c r="K32" s="796"/>
      <c r="L32" s="122"/>
      <c r="M32" s="796"/>
      <c r="N32" s="122"/>
      <c r="O32" s="795"/>
      <c r="P32" s="747"/>
      <c r="R32" s="242"/>
      <c r="S32" s="242"/>
      <c r="T32" s="242"/>
      <c r="U32" s="242"/>
      <c r="V32" s="242"/>
      <c r="W32" s="242"/>
      <c r="X32" s="242"/>
      <c r="Y32" s="242"/>
      <c r="Z32" s="242"/>
    </row>
    <row r="33" spans="1:27">
      <c r="B33" s="738"/>
      <c r="C33" s="114" t="s">
        <v>18</v>
      </c>
      <c r="D33" s="114"/>
      <c r="E33" s="114"/>
      <c r="F33" s="114"/>
      <c r="G33" s="114"/>
      <c r="H33" s="114"/>
      <c r="I33" s="118"/>
      <c r="J33" s="793"/>
      <c r="K33" s="796"/>
      <c r="L33" s="122"/>
      <c r="M33" s="796"/>
      <c r="N33" s="122"/>
      <c r="O33" s="795"/>
      <c r="P33" s="747"/>
      <c r="R33" s="242"/>
      <c r="S33" s="242"/>
      <c r="T33" s="242"/>
      <c r="U33" s="242"/>
      <c r="V33" s="242"/>
      <c r="W33" s="242"/>
      <c r="X33" s="242"/>
      <c r="Y33" s="242"/>
      <c r="Z33" s="242"/>
    </row>
    <row r="34" spans="1:27">
      <c r="B34" s="738"/>
      <c r="C34" s="114"/>
      <c r="D34" s="114" t="s">
        <v>159</v>
      </c>
      <c r="E34" s="114"/>
      <c r="F34" s="114"/>
      <c r="G34" s="114"/>
      <c r="H34" s="114"/>
      <c r="I34" s="118"/>
      <c r="J34" s="120">
        <v>360</v>
      </c>
      <c r="K34" s="148"/>
      <c r="L34" s="61"/>
      <c r="M34" s="147"/>
      <c r="N34" s="61"/>
      <c r="O34" s="310"/>
      <c r="P34" s="747"/>
      <c r="R34" s="242"/>
      <c r="S34" s="242"/>
      <c r="T34" s="242"/>
      <c r="U34" s="242"/>
      <c r="V34" s="242"/>
      <c r="W34" s="242"/>
      <c r="X34" s="242"/>
      <c r="Y34" s="242"/>
      <c r="Z34" s="242"/>
    </row>
    <row r="35" spans="1:27">
      <c r="B35" s="738"/>
      <c r="C35" s="114"/>
      <c r="D35" s="114" t="s">
        <v>49</v>
      </c>
      <c r="E35" s="114"/>
      <c r="F35" s="114"/>
      <c r="G35" s="114"/>
      <c r="H35" s="114"/>
      <c r="I35" s="118"/>
      <c r="J35" s="120">
        <v>368</v>
      </c>
      <c r="K35" s="149"/>
      <c r="L35" s="61"/>
      <c r="M35" s="147"/>
      <c r="N35" s="61"/>
      <c r="O35" s="310"/>
      <c r="P35" s="747"/>
      <c r="R35" s="242"/>
      <c r="S35" s="242"/>
      <c r="T35" s="242"/>
      <c r="U35" s="242"/>
      <c r="V35" s="242"/>
      <c r="W35" s="242"/>
      <c r="X35" s="242"/>
      <c r="Y35" s="242"/>
      <c r="Z35" s="242"/>
    </row>
    <row r="36" spans="1:27">
      <c r="B36" s="738"/>
      <c r="C36" s="114"/>
      <c r="D36" s="114" t="s">
        <v>561</v>
      </c>
      <c r="E36" s="114"/>
      <c r="F36" s="789"/>
      <c r="G36" s="1208"/>
      <c r="H36" s="1208"/>
      <c r="I36" s="1208"/>
      <c r="J36" s="120">
        <v>370</v>
      </c>
      <c r="K36" s="149"/>
      <c r="L36" s="61"/>
      <c r="M36" s="147"/>
      <c r="N36" s="61"/>
      <c r="O36" s="310"/>
      <c r="P36" s="747"/>
      <c r="R36" s="636"/>
      <c r="S36" s="636"/>
      <c r="T36" s="636"/>
      <c r="U36" s="636"/>
      <c r="V36" s="636"/>
      <c r="W36" s="636"/>
      <c r="X36" s="636"/>
      <c r="Y36" s="636"/>
      <c r="Z36" s="636"/>
      <c r="AA36" s="70"/>
    </row>
    <row r="37" spans="1:27">
      <c r="A37" s="634"/>
      <c r="B37" s="738"/>
      <c r="C37" s="114"/>
      <c r="D37" s="114" t="s">
        <v>562</v>
      </c>
      <c r="E37" s="114"/>
      <c r="F37" s="114"/>
      <c r="G37" s="1208"/>
      <c r="H37" s="1208"/>
      <c r="I37" s="1208"/>
      <c r="J37" s="120">
        <v>375</v>
      </c>
      <c r="K37" s="149"/>
      <c r="L37" s="61"/>
      <c r="M37" s="147"/>
      <c r="N37" s="61"/>
      <c r="O37" s="310"/>
      <c r="P37" s="747"/>
      <c r="Q37" s="70"/>
      <c r="R37" s="242"/>
      <c r="S37" s="242"/>
      <c r="T37" s="242"/>
      <c r="U37" s="242"/>
      <c r="V37" s="242"/>
      <c r="W37" s="242"/>
      <c r="X37" s="242"/>
      <c r="Y37" s="242"/>
      <c r="Z37" s="242"/>
    </row>
    <row r="38" spans="1:27" ht="13.8" thickBot="1">
      <c r="B38" s="738"/>
      <c r="C38" s="114"/>
      <c r="D38" s="114"/>
      <c r="E38" s="114"/>
      <c r="F38" s="114"/>
      <c r="G38" s="114"/>
      <c r="H38" s="114"/>
      <c r="I38" s="118"/>
      <c r="J38" s="105"/>
      <c r="K38" s="797"/>
      <c r="L38" s="122"/>
      <c r="M38" s="797"/>
      <c r="N38" s="122"/>
      <c r="O38" s="798"/>
      <c r="P38" s="747"/>
      <c r="R38" s="242"/>
      <c r="S38" s="242"/>
      <c r="T38" s="242"/>
      <c r="U38" s="242"/>
      <c r="V38" s="242"/>
      <c r="W38" s="242"/>
      <c r="X38" s="242"/>
      <c r="Y38" s="242"/>
      <c r="Z38" s="242"/>
    </row>
    <row r="39" spans="1:27" ht="13.8" thickTop="1">
      <c r="B39" s="738"/>
      <c r="C39" s="114" t="s">
        <v>19</v>
      </c>
      <c r="D39" s="114"/>
      <c r="E39" s="114"/>
      <c r="F39" s="114"/>
      <c r="G39" s="114"/>
      <c r="H39" s="114"/>
      <c r="I39" s="118"/>
      <c r="J39" s="793"/>
      <c r="K39" s="794"/>
      <c r="L39" s="122"/>
      <c r="M39" s="794"/>
      <c r="N39" s="122"/>
      <c r="O39" s="795"/>
      <c r="P39" s="747"/>
      <c r="R39" s="378"/>
      <c r="S39" s="82"/>
      <c r="T39" s="82"/>
      <c r="U39" s="82"/>
      <c r="V39" s="82"/>
      <c r="W39" s="82"/>
      <c r="X39" s="82"/>
      <c r="Y39" s="82"/>
      <c r="Z39" s="82"/>
      <c r="AA39" s="379"/>
    </row>
    <row r="40" spans="1:27">
      <c r="B40" s="738"/>
      <c r="C40" s="114"/>
      <c r="D40" s="114" t="s">
        <v>20</v>
      </c>
      <c r="E40" s="114"/>
      <c r="F40" s="114"/>
      <c r="G40" s="114"/>
      <c r="H40" s="114"/>
      <c r="I40" s="118"/>
      <c r="J40" s="120">
        <v>380</v>
      </c>
      <c r="K40" s="148"/>
      <c r="L40" s="61"/>
      <c r="M40" s="147"/>
      <c r="N40" s="61"/>
      <c r="O40" s="310"/>
      <c r="P40" s="747"/>
      <c r="R40" s="381" t="s">
        <v>441</v>
      </c>
      <c r="S40" s="242"/>
      <c r="T40" s="242"/>
      <c r="U40" s="242"/>
      <c r="V40" s="242"/>
      <c r="W40" s="242"/>
      <c r="X40" s="242"/>
      <c r="Y40" s="242"/>
      <c r="Z40" s="242"/>
      <c r="AA40" s="380"/>
    </row>
    <row r="41" spans="1:27">
      <c r="B41" s="738"/>
      <c r="C41" s="114"/>
      <c r="D41" s="114" t="s">
        <v>564</v>
      </c>
      <c r="E41" s="114"/>
      <c r="F41" s="114"/>
      <c r="G41" s="114"/>
      <c r="H41" s="114"/>
      <c r="I41" s="118"/>
      <c r="J41" s="120">
        <v>384</v>
      </c>
      <c r="K41" s="154"/>
      <c r="L41" s="61"/>
      <c r="M41" s="147"/>
      <c r="N41" s="61"/>
      <c r="O41" s="310"/>
      <c r="P41" s="747"/>
      <c r="R41" s="382"/>
      <c r="S41" s="377" t="s">
        <v>428</v>
      </c>
      <c r="T41" s="242"/>
      <c r="U41" s="242"/>
      <c r="V41" s="242"/>
      <c r="W41" s="242"/>
      <c r="X41" s="120" t="s">
        <v>354</v>
      </c>
      <c r="Y41" s="317"/>
      <c r="Z41" s="242"/>
      <c r="AA41" s="380"/>
    </row>
    <row r="42" spans="1:27">
      <c r="B42" s="738"/>
      <c r="C42" s="114"/>
      <c r="D42" s="114" t="s">
        <v>563</v>
      </c>
      <c r="E42" s="114"/>
      <c r="F42" s="790"/>
      <c r="G42" s="1208"/>
      <c r="H42" s="1208"/>
      <c r="I42" s="1208"/>
      <c r="J42" s="120">
        <v>386</v>
      </c>
      <c r="K42" s="149"/>
      <c r="L42" s="61"/>
      <c r="M42" s="147"/>
      <c r="N42" s="61"/>
      <c r="O42" s="311"/>
      <c r="P42" s="747"/>
      <c r="R42" s="164" t="s">
        <v>353</v>
      </c>
      <c r="S42" s="376" t="s">
        <v>427</v>
      </c>
      <c r="T42" s="240"/>
      <c r="U42" s="242"/>
      <c r="V42" s="242"/>
      <c r="W42" s="242"/>
      <c r="X42" s="120" t="s">
        <v>355</v>
      </c>
      <c r="Y42" s="317">
        <v>0</v>
      </c>
      <c r="Z42" s="242"/>
      <c r="AA42" s="380"/>
    </row>
    <row r="43" spans="1:27">
      <c r="B43" s="738"/>
      <c r="C43" s="114"/>
      <c r="D43" s="114" t="s">
        <v>171</v>
      </c>
      <c r="E43" s="114"/>
      <c r="F43" s="790"/>
      <c r="G43" s="114"/>
      <c r="H43" s="114"/>
      <c r="I43" s="118" t="s">
        <v>450</v>
      </c>
      <c r="J43" s="120">
        <v>390</v>
      </c>
      <c r="K43" s="149"/>
      <c r="L43" s="61"/>
      <c r="M43" s="147"/>
      <c r="N43" s="61"/>
      <c r="O43" s="319">
        <f>+Y43</f>
        <v>0</v>
      </c>
      <c r="P43" s="747"/>
      <c r="R43" s="164"/>
      <c r="S43" s="376" t="s">
        <v>429</v>
      </c>
      <c r="T43" s="242"/>
      <c r="U43" s="242"/>
      <c r="V43" s="242"/>
      <c r="W43" s="242"/>
      <c r="X43" s="120">
        <v>390</v>
      </c>
      <c r="Y43" s="408">
        <f>SUM(Y41:Y42)</f>
        <v>0</v>
      </c>
      <c r="Z43" s="242"/>
      <c r="AA43" s="380"/>
    </row>
    <row r="44" spans="1:27">
      <c r="B44" s="738"/>
      <c r="C44" s="114"/>
      <c r="D44" s="114"/>
      <c r="E44" s="114"/>
      <c r="F44" s="114"/>
      <c r="G44" s="114"/>
      <c r="H44" s="114"/>
      <c r="I44" s="118"/>
      <c r="J44" s="793"/>
      <c r="K44" s="800"/>
      <c r="L44" s="122"/>
      <c r="M44" s="800"/>
      <c r="N44" s="122"/>
      <c r="O44" s="801"/>
      <c r="P44" s="747"/>
      <c r="R44" s="164"/>
      <c r="S44" s="242"/>
      <c r="T44" s="242"/>
      <c r="U44" s="242"/>
      <c r="V44" s="242"/>
      <c r="W44" s="242"/>
      <c r="X44" s="242"/>
      <c r="Y44" s="242"/>
      <c r="Z44" s="242"/>
      <c r="AA44" s="380"/>
    </row>
    <row r="45" spans="1:27" ht="16.2" thickBot="1">
      <c r="B45" s="738"/>
      <c r="C45" s="114" t="s">
        <v>21</v>
      </c>
      <c r="D45" s="114"/>
      <c r="E45" s="114"/>
      <c r="F45" s="114"/>
      <c r="G45" s="114"/>
      <c r="H45" s="114"/>
      <c r="I45" s="118" t="s">
        <v>160</v>
      </c>
      <c r="J45" s="120">
        <v>395</v>
      </c>
      <c r="K45" s="152"/>
      <c r="L45" s="61"/>
      <c r="M45" s="155"/>
      <c r="N45" s="61"/>
      <c r="O45" s="450">
        <f>IF(SUM(O34:O37)+SUM(O40:O43)=O31,SUM(O34:O37)+SUM(O40:O43),"ERROR")</f>
        <v>0</v>
      </c>
      <c r="P45" s="747"/>
      <c r="R45" s="164"/>
      <c r="S45" s="242"/>
      <c r="T45" s="242"/>
      <c r="U45" s="242"/>
      <c r="V45" s="242"/>
      <c r="W45" s="242"/>
      <c r="X45" s="242"/>
      <c r="Y45" s="242"/>
      <c r="Z45" s="242"/>
      <c r="AA45" s="380"/>
    </row>
    <row r="46" spans="1:27" ht="14.4" thickTop="1" thickBot="1">
      <c r="B46" s="791"/>
      <c r="C46" s="792" t="str">
        <f>+Version</f>
        <v>version: RMD April 2021_MMAH Nov 2012</v>
      </c>
      <c r="D46" s="792"/>
      <c r="E46" s="792"/>
      <c r="F46" s="792"/>
      <c r="G46" s="799"/>
      <c r="H46" s="799"/>
      <c r="I46" s="799"/>
      <c r="J46" s="799"/>
      <c r="K46" s="799"/>
      <c r="L46" s="799"/>
      <c r="M46" s="799"/>
      <c r="N46" s="799"/>
      <c r="O46" s="799"/>
      <c r="P46" s="751"/>
      <c r="R46" s="383"/>
      <c r="S46" s="526" t="str">
        <f>$C$46</f>
        <v>version: RMD April 2021_MMAH Nov 2012</v>
      </c>
      <c r="T46" s="384"/>
      <c r="U46" s="384"/>
      <c r="V46" s="384"/>
      <c r="W46" s="384"/>
      <c r="X46" s="384"/>
      <c r="Y46" s="384"/>
      <c r="Z46" s="384"/>
      <c r="AA46" s="385"/>
    </row>
    <row r="47" spans="1:27" ht="16.2" thickTop="1">
      <c r="B47" s="3"/>
      <c r="C47" s="165"/>
      <c r="D47" s="11"/>
      <c r="E47" s="11"/>
      <c r="F47" s="11"/>
      <c r="G47" s="11"/>
      <c r="H47" s="11"/>
      <c r="I47" s="11"/>
      <c r="J47" s="14"/>
      <c r="K47" s="14"/>
      <c r="L47" s="14"/>
      <c r="M47" s="14"/>
      <c r="N47" s="14"/>
      <c r="O47" s="15"/>
      <c r="P47" s="10"/>
      <c r="R47" s="82"/>
      <c r="S47" s="165"/>
      <c r="T47" s="82"/>
      <c r="U47" s="82"/>
      <c r="V47" s="82"/>
      <c r="W47" s="82"/>
      <c r="X47" s="82"/>
      <c r="Y47" s="82"/>
      <c r="Z47" s="82"/>
    </row>
    <row r="49" spans="7:15" ht="13.8" thickBot="1"/>
    <row r="50" spans="7:15" ht="14.4" thickTop="1" thickBot="1">
      <c r="G50" t="s">
        <v>444</v>
      </c>
      <c r="O50" s="362" t="str">
        <f>IF(O31=O45,"IN Balance","OUT of Balance")</f>
        <v>IN Balance</v>
      </c>
    </row>
    <row r="51" spans="7:15" ht="13.8" thickTop="1"/>
    <row r="52" spans="7:15" ht="16.2" thickBot="1">
      <c r="G52" t="s">
        <v>494</v>
      </c>
      <c r="I52" s="388"/>
      <c r="O52" s="450">
        <f>IF(O31=O45,0,O31-SUM(O34:O37)+SUM(O40:O43))</f>
        <v>0</v>
      </c>
    </row>
    <row r="53" spans="7:15" ht="13.8" thickTop="1">
      <c r="H53" t="s">
        <v>493</v>
      </c>
    </row>
  </sheetData>
  <sheetProtection selectLockedCells="1"/>
  <mergeCells count="10">
    <mergeCell ref="H12:I12"/>
    <mergeCell ref="H16:I16"/>
    <mergeCell ref="G29:I29"/>
    <mergeCell ref="G36:I36"/>
    <mergeCell ref="H22:I22"/>
    <mergeCell ref="V18:W18"/>
    <mergeCell ref="V27:W27"/>
    <mergeCell ref="G37:I37"/>
    <mergeCell ref="G42:I42"/>
    <mergeCell ref="V26:W26"/>
  </mergeCells>
  <phoneticPr fontId="11" type="noConversion"/>
  <pageMargins left="0.61" right="0.5" top="0.5" bottom="0.5" header="0.5" footer="0.25"/>
  <pageSetup scale="96" fitToWidth="2" orientation="portrait" r:id="rId1"/>
  <headerFooter alignWithMargins="0"/>
  <colBreaks count="1" manualBreakCount="1">
    <brk id="16" min="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A1:Z115"/>
  <sheetViews>
    <sheetView showGridLines="0" showZeros="0" topLeftCell="A46" zoomScaleNormal="100" zoomScaleSheetLayoutView="100" workbookViewId="0">
      <selection activeCell="X66" sqref="X66"/>
    </sheetView>
  </sheetViews>
  <sheetFormatPr defaultRowHeight="13.2" outlineLevelCol="1"/>
  <cols>
    <col min="1" max="1" width="1.5546875" customWidth="1"/>
    <col min="2" max="2" width="1.88671875" customWidth="1"/>
    <col min="3" max="3" width="8.5546875" customWidth="1"/>
    <col min="4" max="4" width="21.5546875" customWidth="1"/>
    <col min="5" max="5" width="4.6640625" customWidth="1"/>
    <col min="6" max="6" width="12.6640625" customWidth="1"/>
    <col min="7" max="7" width="4.6640625" customWidth="1"/>
    <col min="8" max="8" width="12.6640625" customWidth="1"/>
    <col min="9" max="9" width="4.6640625" customWidth="1"/>
    <col min="10" max="10" width="12.6640625" style="74" customWidth="1"/>
    <col min="11" max="11" width="5.6640625" hidden="1" customWidth="1"/>
    <col min="12" max="12" width="1.44140625" hidden="1" customWidth="1"/>
    <col min="13" max="13" width="6.6640625" customWidth="1"/>
    <col min="14" max="14" width="14.6640625" customWidth="1"/>
    <col min="15" max="15" width="2.5546875" customWidth="1"/>
    <col min="16" max="16" width="1.33203125" customWidth="1"/>
    <col min="18" max="18" width="12.6640625" hidden="1" customWidth="1" outlineLevel="1"/>
    <col min="19" max="20" width="0" style="643" hidden="1" customWidth="1" outlineLevel="1"/>
    <col min="21" max="23" width="0" hidden="1" customWidth="1" outlineLevel="1"/>
    <col min="24" max="24" width="9.109375" style="661" collapsed="1"/>
    <col min="25" max="25" width="12.6640625" style="662" bestFit="1" customWidth="1"/>
    <col min="26" max="26" width="9.109375" style="661"/>
  </cols>
  <sheetData>
    <row r="1" spans="1:19" ht="13.8" thickBot="1"/>
    <row r="2" spans="1:19" ht="23.4" thickTop="1">
      <c r="B2" s="25"/>
      <c r="C2" s="52"/>
      <c r="D2" s="26"/>
      <c r="E2" s="26"/>
      <c r="F2" s="26"/>
      <c r="G2" s="26"/>
      <c r="H2" s="27"/>
      <c r="I2" s="30"/>
      <c r="J2" s="75"/>
      <c r="K2" s="47"/>
      <c r="L2" s="47"/>
      <c r="M2" s="47"/>
      <c r="N2" s="46" t="s">
        <v>795</v>
      </c>
      <c r="O2" s="38"/>
    </row>
    <row r="3" spans="1:19" ht="22.8">
      <c r="B3" s="31" t="s">
        <v>0</v>
      </c>
      <c r="C3" s="21"/>
      <c r="D3" s="21"/>
      <c r="E3" s="21"/>
      <c r="F3" s="21"/>
      <c r="G3" s="21"/>
      <c r="H3" s="21"/>
      <c r="I3" s="24"/>
      <c r="J3" s="76"/>
      <c r="K3" s="48"/>
      <c r="L3" s="48"/>
      <c r="M3" s="48"/>
      <c r="N3" s="44" t="s">
        <v>46</v>
      </c>
      <c r="O3" s="39"/>
    </row>
    <row r="4" spans="1:19">
      <c r="B4" s="31"/>
      <c r="C4" s="21"/>
      <c r="D4" s="21"/>
      <c r="E4" s="21"/>
      <c r="F4" s="21"/>
      <c r="G4" s="21"/>
      <c r="H4" s="21"/>
      <c r="I4" s="24"/>
      <c r="J4" s="77"/>
      <c r="K4" s="49"/>
      <c r="L4" s="49"/>
      <c r="M4" s="49"/>
      <c r="N4" s="56"/>
      <c r="O4" s="50"/>
    </row>
    <row r="5" spans="1:19">
      <c r="B5" s="164"/>
      <c r="C5" s="161" t="s">
        <v>170</v>
      </c>
      <c r="D5" s="200">
        <f>+YearEnd</f>
        <v>0</v>
      </c>
      <c r="E5" s="200"/>
      <c r="F5" s="200"/>
      <c r="G5" s="200"/>
      <c r="H5" s="159"/>
      <c r="I5" s="159"/>
      <c r="J5" s="64"/>
      <c r="K5" s="64"/>
      <c r="L5" s="64"/>
      <c r="M5" s="64"/>
      <c r="N5" s="303">
        <f>+CorpName</f>
        <v>0</v>
      </c>
      <c r="O5" s="177"/>
    </row>
    <row r="6" spans="1:19" ht="17.399999999999999">
      <c r="B6" s="36"/>
      <c r="C6" s="37"/>
      <c r="D6" s="37"/>
      <c r="E6" s="37"/>
      <c r="F6" s="37"/>
      <c r="G6" s="37"/>
      <c r="H6" s="37"/>
      <c r="I6" s="24"/>
      <c r="J6" s="78"/>
      <c r="K6" s="49"/>
      <c r="L6" s="49"/>
      <c r="M6" s="49"/>
      <c r="N6" s="57"/>
      <c r="O6" s="51"/>
    </row>
    <row r="7" spans="1:19" ht="19.2" thickBot="1">
      <c r="B7" s="125"/>
      <c r="C7" s="279" t="s">
        <v>216</v>
      </c>
      <c r="D7" s="127"/>
      <c r="E7" s="127"/>
      <c r="F7" s="127"/>
      <c r="G7" s="127"/>
      <c r="H7" s="127"/>
      <c r="I7" s="128"/>
      <c r="J7" s="129"/>
      <c r="K7" s="123"/>
      <c r="L7" s="123"/>
      <c r="M7" s="130"/>
      <c r="N7" s="156" t="s">
        <v>97</v>
      </c>
      <c r="O7" s="131"/>
      <c r="R7" s="632"/>
      <c r="S7" s="644"/>
    </row>
    <row r="8" spans="1:19" ht="14.4" thickTop="1" thickBot="1">
      <c r="B8" s="58"/>
      <c r="C8" s="59"/>
      <c r="D8" s="59"/>
      <c r="E8" s="59"/>
      <c r="F8" s="59"/>
      <c r="G8" s="59"/>
      <c r="H8" s="59"/>
      <c r="I8" s="59"/>
      <c r="J8" s="79"/>
      <c r="K8" s="59"/>
      <c r="L8" s="59"/>
      <c r="M8" s="59"/>
      <c r="N8" s="59"/>
      <c r="O8" s="58"/>
    </row>
    <row r="9" spans="1:19" ht="13.8" thickTop="1">
      <c r="A9" s="537"/>
      <c r="B9" s="766" t="s">
        <v>0</v>
      </c>
      <c r="C9" s="767"/>
      <c r="D9" s="767"/>
      <c r="E9" s="767"/>
      <c r="F9" s="767"/>
      <c r="G9" s="767"/>
      <c r="H9" s="767"/>
      <c r="I9" s="767"/>
      <c r="J9" s="802"/>
      <c r="K9" s="803"/>
      <c r="L9" s="804"/>
      <c r="M9" s="768"/>
      <c r="N9" s="768"/>
      <c r="O9" s="780"/>
    </row>
    <row r="10" spans="1:19" ht="13.8">
      <c r="A10" s="537"/>
      <c r="B10" s="769"/>
      <c r="C10" s="805" t="s">
        <v>709</v>
      </c>
      <c r="D10" s="707"/>
      <c r="E10" s="707"/>
      <c r="F10" s="707"/>
      <c r="G10" s="707"/>
      <c r="H10" s="707"/>
      <c r="I10" s="707"/>
      <c r="J10" s="806"/>
      <c r="K10" s="807"/>
      <c r="L10" s="777"/>
      <c r="M10" s="770"/>
      <c r="N10" s="770"/>
      <c r="O10" s="765"/>
    </row>
    <row r="11" spans="1:19">
      <c r="A11" s="537"/>
      <c r="B11" s="769"/>
      <c r="C11" s="707"/>
      <c r="D11" s="707"/>
      <c r="E11" s="707"/>
      <c r="F11" s="707"/>
      <c r="G11" s="707"/>
      <c r="H11" s="707"/>
      <c r="I11" s="707"/>
      <c r="J11" s="806"/>
      <c r="K11" s="807"/>
      <c r="L11" s="777"/>
      <c r="M11" s="770"/>
      <c r="N11" s="770"/>
      <c r="O11" s="765"/>
    </row>
    <row r="12" spans="1:19">
      <c r="A12" s="537"/>
      <c r="B12" s="769"/>
      <c r="C12" s="707" t="s">
        <v>208</v>
      </c>
      <c r="D12" s="707"/>
      <c r="E12" s="707"/>
      <c r="F12" s="707"/>
      <c r="G12" s="707"/>
      <c r="H12" s="707"/>
      <c r="I12" s="707"/>
      <c r="J12" s="806"/>
      <c r="K12" s="808"/>
      <c r="L12" s="809"/>
      <c r="M12" s="709"/>
      <c r="N12" s="709"/>
      <c r="O12" s="765"/>
    </row>
    <row r="13" spans="1:19">
      <c r="A13" s="537"/>
      <c r="B13" s="769"/>
      <c r="C13" s="707"/>
      <c r="D13" s="770" t="s">
        <v>161</v>
      </c>
      <c r="E13" s="770"/>
      <c r="F13" s="770"/>
      <c r="G13" s="770"/>
      <c r="H13" s="707"/>
      <c r="I13" s="707"/>
      <c r="J13" s="772"/>
      <c r="K13" s="60" t="s">
        <v>25</v>
      </c>
      <c r="L13" s="8"/>
      <c r="M13" s="83">
        <v>501</v>
      </c>
      <c r="N13" s="320"/>
      <c r="O13" s="765"/>
      <c r="P13" s="537"/>
      <c r="R13" s="646"/>
    </row>
    <row r="14" spans="1:19">
      <c r="A14" s="537"/>
      <c r="B14" s="769"/>
      <c r="C14" s="707"/>
      <c r="D14" s="770" t="s">
        <v>52</v>
      </c>
      <c r="E14" s="770"/>
      <c r="F14" s="770"/>
      <c r="G14" s="770"/>
      <c r="H14" s="707"/>
      <c r="I14" s="707"/>
      <c r="J14" s="772"/>
      <c r="K14" s="60"/>
      <c r="L14" s="12"/>
      <c r="M14" s="83">
        <v>502</v>
      </c>
      <c r="N14" s="320"/>
      <c r="O14" s="765"/>
      <c r="P14" s="537"/>
      <c r="R14" s="647"/>
    </row>
    <row r="15" spans="1:19" ht="13.8">
      <c r="A15" s="537"/>
      <c r="B15" s="769"/>
      <c r="C15" s="707"/>
      <c r="D15" s="770" t="s">
        <v>119</v>
      </c>
      <c r="E15" s="770"/>
      <c r="F15" s="770"/>
      <c r="G15" s="770"/>
      <c r="H15" s="707"/>
      <c r="I15" s="707"/>
      <c r="J15" s="772" t="s">
        <v>519</v>
      </c>
      <c r="K15" s="60"/>
      <c r="L15" s="12"/>
      <c r="M15" s="83">
        <v>504</v>
      </c>
      <c r="N15" s="481">
        <f>+(N13+N14)</f>
        <v>0</v>
      </c>
      <c r="O15" s="765"/>
      <c r="P15" s="537"/>
      <c r="R15" s="647"/>
    </row>
    <row r="16" spans="1:19">
      <c r="A16" s="537"/>
      <c r="B16" s="769"/>
      <c r="C16" s="707"/>
      <c r="D16" s="770" t="s">
        <v>120</v>
      </c>
      <c r="E16" s="770"/>
      <c r="F16" s="770"/>
      <c r="G16" s="770"/>
      <c r="H16" s="707"/>
      <c r="I16" s="707"/>
      <c r="J16" s="810"/>
      <c r="K16" s="60" t="s">
        <v>26</v>
      </c>
      <c r="L16" s="12"/>
      <c r="M16" s="83">
        <v>505</v>
      </c>
      <c r="N16" s="320"/>
      <c r="O16" s="765"/>
      <c r="P16" s="537"/>
      <c r="R16" s="647"/>
    </row>
    <row r="17" spans="1:26" s="518" customFormat="1">
      <c r="A17" s="544"/>
      <c r="B17" s="811"/>
      <c r="C17" s="812"/>
      <c r="D17" s="813" t="s">
        <v>574</v>
      </c>
      <c r="E17" s="814"/>
      <c r="F17" s="814"/>
      <c r="G17" s="814"/>
      <c r="H17" s="812"/>
      <c r="I17" s="812"/>
      <c r="J17" s="815"/>
      <c r="K17" s="516"/>
      <c r="L17" s="517"/>
      <c r="M17" s="83">
        <v>506</v>
      </c>
      <c r="N17" s="536"/>
      <c r="O17" s="821"/>
      <c r="P17" s="544"/>
      <c r="R17" s="647"/>
      <c r="S17" s="643"/>
      <c r="T17" s="643"/>
      <c r="X17" s="735"/>
      <c r="Y17" s="729"/>
      <c r="Z17" s="735"/>
    </row>
    <row r="18" spans="1:26" ht="13.8">
      <c r="A18" s="537"/>
      <c r="B18" s="769"/>
      <c r="C18" s="707"/>
      <c r="D18" s="707" t="s">
        <v>40</v>
      </c>
      <c r="E18" s="707"/>
      <c r="F18" s="707"/>
      <c r="G18" s="707"/>
      <c r="H18" s="707"/>
      <c r="I18" s="707"/>
      <c r="J18" s="772" t="s">
        <v>575</v>
      </c>
      <c r="K18" s="60" t="s">
        <v>27</v>
      </c>
      <c r="L18" s="8"/>
      <c r="M18" s="83">
        <v>510</v>
      </c>
      <c r="N18" s="481">
        <f>N15-N16-N17</f>
        <v>0</v>
      </c>
      <c r="O18" s="765"/>
      <c r="P18" s="537"/>
      <c r="R18" s="647"/>
    </row>
    <row r="19" spans="1:26">
      <c r="A19" s="537"/>
      <c r="B19" s="769"/>
      <c r="C19" s="707"/>
      <c r="D19" s="707"/>
      <c r="E19" s="707"/>
      <c r="F19" s="707"/>
      <c r="G19" s="707"/>
      <c r="H19" s="707"/>
      <c r="I19" s="707"/>
      <c r="J19" s="772"/>
      <c r="K19" s="33"/>
      <c r="L19" s="42"/>
      <c r="M19" s="785"/>
      <c r="N19" s="786"/>
      <c r="O19" s="765"/>
      <c r="P19" s="537"/>
      <c r="R19" s="647"/>
    </row>
    <row r="20" spans="1:26">
      <c r="A20" s="537"/>
      <c r="B20" s="769"/>
      <c r="C20" s="707" t="s">
        <v>511</v>
      </c>
      <c r="D20" s="707"/>
      <c r="E20" s="707"/>
      <c r="F20" s="1212"/>
      <c r="G20" s="1212"/>
      <c r="H20" s="1212"/>
      <c r="I20" s="1212"/>
      <c r="J20" s="1212"/>
      <c r="K20" s="60" t="s">
        <v>28</v>
      </c>
      <c r="L20" s="12"/>
      <c r="M20" s="83">
        <v>521</v>
      </c>
      <c r="N20" s="320"/>
      <c r="O20" s="765"/>
      <c r="P20" s="537"/>
      <c r="R20" s="647"/>
    </row>
    <row r="21" spans="1:26">
      <c r="A21" s="537"/>
      <c r="B21" s="769"/>
      <c r="C21" s="707" t="s">
        <v>173</v>
      </c>
      <c r="D21" s="707"/>
      <c r="E21" s="707"/>
      <c r="F21" s="707"/>
      <c r="G21" s="1211"/>
      <c r="H21" s="1211"/>
      <c r="I21" s="1211"/>
      <c r="J21" s="1211"/>
      <c r="K21" s="60"/>
      <c r="L21" s="12"/>
      <c r="M21" s="83">
        <v>522</v>
      </c>
      <c r="N21" s="320"/>
      <c r="O21" s="765"/>
      <c r="P21" s="537"/>
      <c r="R21" s="647"/>
    </row>
    <row r="22" spans="1:26" s="661" customFormat="1" ht="13.8">
      <c r="B22" s="820"/>
      <c r="C22" s="816" t="s">
        <v>760</v>
      </c>
      <c r="D22" s="817"/>
      <c r="E22" s="817"/>
      <c r="F22" s="817"/>
      <c r="G22" s="817"/>
      <c r="H22" s="817"/>
      <c r="I22" s="817"/>
      <c r="J22" s="818" t="s">
        <v>766</v>
      </c>
      <c r="K22" s="726"/>
      <c r="L22" s="727"/>
      <c r="M22" s="83">
        <v>525</v>
      </c>
      <c r="N22" s="481">
        <f>IF('A9-Part VII HSA - Reg'!K90&gt;'A10-Part VII HSA - 100% RGI'!K56,'A9-Part VII HSA - Reg'!K90,'A10-Part VII HSA - 100% RGI'!K56)</f>
        <v>0</v>
      </c>
      <c r="O22" s="822"/>
      <c r="R22" s="728"/>
      <c r="S22" s="729"/>
      <c r="T22" s="729"/>
      <c r="Y22" s="662"/>
    </row>
    <row r="23" spans="1:26" ht="13.8">
      <c r="A23" s="537"/>
      <c r="B23" s="769"/>
      <c r="C23" s="707" t="s">
        <v>198</v>
      </c>
      <c r="D23" s="707"/>
      <c r="E23" s="707"/>
      <c r="F23" s="707"/>
      <c r="G23" s="707"/>
      <c r="H23" s="707"/>
      <c r="I23" s="707"/>
      <c r="J23" s="772" t="s">
        <v>565</v>
      </c>
      <c r="K23" s="60"/>
      <c r="L23" s="12"/>
      <c r="M23" s="83">
        <v>530</v>
      </c>
      <c r="N23" s="481">
        <f>SUM(N18:N22)</f>
        <v>0</v>
      </c>
      <c r="O23" s="765"/>
      <c r="P23" s="537"/>
      <c r="R23" s="647"/>
    </row>
    <row r="24" spans="1:26">
      <c r="A24" s="537"/>
      <c r="B24" s="769"/>
      <c r="C24" s="707"/>
      <c r="D24" s="707"/>
      <c r="E24" s="707"/>
      <c r="F24" s="707"/>
      <c r="G24" s="707"/>
      <c r="H24" s="707"/>
      <c r="I24" s="707"/>
      <c r="J24" s="772"/>
      <c r="K24" s="33"/>
      <c r="L24" s="13"/>
      <c r="M24" s="785"/>
      <c r="N24" s="823"/>
      <c r="O24" s="765"/>
      <c r="P24" s="537"/>
      <c r="R24" s="647"/>
    </row>
    <row r="25" spans="1:26" ht="13.8" thickBot="1">
      <c r="A25" s="537"/>
      <c r="B25" s="769"/>
      <c r="C25" s="707"/>
      <c r="D25" s="707"/>
      <c r="E25" s="707"/>
      <c r="F25" s="707"/>
      <c r="G25" s="707"/>
      <c r="H25" s="707"/>
      <c r="I25" s="707"/>
      <c r="J25" s="772"/>
      <c r="K25" s="105"/>
      <c r="L25" s="114"/>
      <c r="M25" s="785"/>
      <c r="N25" s="786"/>
      <c r="O25" s="765"/>
      <c r="P25" s="537"/>
      <c r="R25" s="647"/>
    </row>
    <row r="26" spans="1:26">
      <c r="A26" s="537"/>
      <c r="B26" s="769"/>
      <c r="C26" s="707" t="s">
        <v>70</v>
      </c>
      <c r="D26" s="707"/>
      <c r="E26" s="707"/>
      <c r="F26" s="707"/>
      <c r="G26" s="707"/>
      <c r="H26" s="707"/>
      <c r="I26" s="716"/>
      <c r="J26" s="716"/>
      <c r="K26" s="106"/>
      <c r="L26" s="106"/>
      <c r="M26" s="716"/>
      <c r="N26" s="824"/>
      <c r="O26" s="765"/>
      <c r="P26" s="537"/>
      <c r="R26" s="659" t="s">
        <v>759</v>
      </c>
      <c r="S26" s="649"/>
      <c r="T26" s="649"/>
      <c r="U26" s="650"/>
      <c r="V26" s="650"/>
      <c r="W26" s="651"/>
    </row>
    <row r="27" spans="1:26">
      <c r="A27" s="537"/>
      <c r="B27" s="769"/>
      <c r="C27" s="707"/>
      <c r="D27" s="770" t="s">
        <v>529</v>
      </c>
      <c r="E27" s="770"/>
      <c r="F27" s="770"/>
      <c r="G27" s="770"/>
      <c r="H27" s="707"/>
      <c r="I27" s="707"/>
      <c r="J27" s="772" t="s">
        <v>518</v>
      </c>
      <c r="K27" s="33"/>
      <c r="L27" s="42"/>
      <c r="M27" s="83">
        <v>541</v>
      </c>
      <c r="N27" s="330">
        <f>+N94</f>
        <v>0</v>
      </c>
      <c r="O27" s="765"/>
      <c r="P27" s="537"/>
      <c r="R27" s="652">
        <f>N27</f>
        <v>0</v>
      </c>
      <c r="S27" s="653"/>
      <c r="T27" s="653"/>
      <c r="U27" s="242"/>
      <c r="V27" s="242"/>
      <c r="W27" s="633"/>
    </row>
    <row r="28" spans="1:26">
      <c r="A28" s="537"/>
      <c r="B28" s="769"/>
      <c r="C28" s="707"/>
      <c r="D28" s="770" t="s">
        <v>274</v>
      </c>
      <c r="E28" s="770"/>
      <c r="F28" s="770"/>
      <c r="G28" s="770"/>
      <c r="H28" s="707"/>
      <c r="I28" s="707"/>
      <c r="J28" s="772" t="s">
        <v>518</v>
      </c>
      <c r="K28" s="33"/>
      <c r="L28" s="42"/>
      <c r="M28" s="83">
        <v>542</v>
      </c>
      <c r="N28" s="330">
        <f>N101</f>
        <v>0</v>
      </c>
      <c r="O28" s="765"/>
      <c r="P28" s="537"/>
      <c r="R28" s="652">
        <f t="shared" ref="R28:R31" si="0">N28</f>
        <v>0</v>
      </c>
      <c r="S28" s="653"/>
      <c r="T28" s="653"/>
      <c r="U28" s="242"/>
      <c r="V28" s="242"/>
      <c r="W28" s="633"/>
    </row>
    <row r="29" spans="1:26">
      <c r="A29" s="537"/>
      <c r="B29" s="769"/>
      <c r="C29" s="707"/>
      <c r="D29" s="770" t="s">
        <v>195</v>
      </c>
      <c r="E29" s="770"/>
      <c r="F29" s="770"/>
      <c r="G29" s="770"/>
      <c r="H29" s="707"/>
      <c r="I29" s="707"/>
      <c r="J29" s="772"/>
      <c r="K29" s="33"/>
      <c r="L29" s="42"/>
      <c r="M29" s="83">
        <v>543</v>
      </c>
      <c r="N29" s="320"/>
      <c r="O29" s="765"/>
      <c r="P29" s="537"/>
      <c r="R29" s="652">
        <f t="shared" si="0"/>
        <v>0</v>
      </c>
      <c r="S29" s="653"/>
      <c r="T29" s="653"/>
      <c r="U29" s="242"/>
      <c r="V29" s="242"/>
      <c r="W29" s="633"/>
    </row>
    <row r="30" spans="1:26">
      <c r="A30" s="537"/>
      <c r="B30" s="769"/>
      <c r="C30" s="707"/>
      <c r="D30" s="770" t="s">
        <v>528</v>
      </c>
      <c r="E30" s="770"/>
      <c r="F30" s="770"/>
      <c r="G30" s="770"/>
      <c r="H30" s="707"/>
      <c r="I30" s="707"/>
      <c r="J30" s="772"/>
      <c r="K30" s="33"/>
      <c r="L30" s="42"/>
      <c r="M30" s="83">
        <v>544</v>
      </c>
      <c r="N30" s="320"/>
      <c r="O30" s="765"/>
      <c r="P30" s="537"/>
      <c r="R30" s="652">
        <f t="shared" si="0"/>
        <v>0</v>
      </c>
      <c r="S30" s="653"/>
      <c r="T30" s="653"/>
      <c r="U30" s="242"/>
      <c r="V30" s="242"/>
      <c r="W30" s="633"/>
    </row>
    <row r="31" spans="1:26">
      <c r="A31" s="537"/>
      <c r="B31" s="769"/>
      <c r="C31" s="707"/>
      <c r="D31" s="770" t="s">
        <v>544</v>
      </c>
      <c r="E31" s="770"/>
      <c r="F31" s="770"/>
      <c r="G31" s="770"/>
      <c r="H31" s="707"/>
      <c r="I31" s="707"/>
      <c r="J31" s="772" t="s">
        <v>793</v>
      </c>
      <c r="K31" s="33"/>
      <c r="L31" s="42"/>
      <c r="M31" s="83">
        <v>547</v>
      </c>
      <c r="N31" s="482"/>
      <c r="O31" s="765"/>
      <c r="P31" s="537"/>
      <c r="R31" s="652">
        <f t="shared" si="0"/>
        <v>0</v>
      </c>
      <c r="S31" s="653"/>
      <c r="T31" s="653"/>
      <c r="U31" s="242"/>
      <c r="V31" s="242"/>
      <c r="W31" s="633"/>
    </row>
    <row r="32" spans="1:26" s="661" customFormat="1" ht="13.8">
      <c r="B32" s="820"/>
      <c r="C32" s="817"/>
      <c r="D32" s="819" t="s">
        <v>744</v>
      </c>
      <c r="E32" s="819"/>
      <c r="F32" s="819"/>
      <c r="G32" s="819"/>
      <c r="H32" s="817"/>
      <c r="I32" s="817"/>
      <c r="J32" s="818" t="s">
        <v>755</v>
      </c>
      <c r="K32" s="549"/>
      <c r="L32" s="547"/>
      <c r="M32" s="83" t="s">
        <v>754</v>
      </c>
      <c r="N32" s="483">
        <f>'A6 - Cap Reserve'!K15</f>
        <v>0</v>
      </c>
      <c r="O32" s="822"/>
      <c r="R32" s="731" t="s">
        <v>757</v>
      </c>
      <c r="S32" s="732"/>
      <c r="T32" s="732"/>
      <c r="U32" s="733"/>
      <c r="V32" s="733"/>
      <c r="W32" s="734"/>
      <c r="Y32" s="662"/>
    </row>
    <row r="33" spans="1:23" ht="13.8">
      <c r="A33" s="537"/>
      <c r="B33" s="769"/>
      <c r="C33" s="707"/>
      <c r="D33" s="770" t="s">
        <v>530</v>
      </c>
      <c r="E33" s="770"/>
      <c r="F33" s="770"/>
      <c r="G33" s="770"/>
      <c r="H33" s="707"/>
      <c r="I33" s="707"/>
      <c r="J33" s="772" t="s">
        <v>520</v>
      </c>
      <c r="K33" s="33"/>
      <c r="L33" s="42"/>
      <c r="M33" s="83">
        <v>548</v>
      </c>
      <c r="N33" s="483">
        <f>SUM(N27:N32)</f>
        <v>0</v>
      </c>
      <c r="O33" s="765"/>
      <c r="P33" s="537"/>
      <c r="R33" s="652">
        <f>SUM(R27:R32)</f>
        <v>0</v>
      </c>
      <c r="S33" s="653"/>
      <c r="T33" s="653"/>
      <c r="U33" s="242"/>
      <c r="V33" s="242"/>
      <c r="W33" s="633"/>
    </row>
    <row r="34" spans="1:23">
      <c r="A34" s="537"/>
      <c r="B34" s="769"/>
      <c r="C34" s="707"/>
      <c r="D34" s="770" t="s">
        <v>51</v>
      </c>
      <c r="E34" s="770"/>
      <c r="F34" s="770"/>
      <c r="G34" s="770"/>
      <c r="H34" s="707"/>
      <c r="I34" s="707"/>
      <c r="J34" s="772"/>
      <c r="K34" s="33"/>
      <c r="L34" s="42"/>
      <c r="M34" s="83">
        <v>549</v>
      </c>
      <c r="N34" s="320"/>
      <c r="O34" s="765"/>
      <c r="P34" s="537"/>
      <c r="R34" s="652">
        <f>N34</f>
        <v>0</v>
      </c>
      <c r="S34" s="653"/>
      <c r="T34" s="653"/>
      <c r="U34" s="242"/>
      <c r="V34" s="242"/>
      <c r="W34" s="633"/>
    </row>
    <row r="35" spans="1:23">
      <c r="A35" s="537"/>
      <c r="B35" s="769"/>
      <c r="C35" s="707"/>
      <c r="D35" s="770" t="s">
        <v>330</v>
      </c>
      <c r="E35" s="770"/>
      <c r="F35" s="770"/>
      <c r="G35" s="770"/>
      <c r="H35" s="707"/>
      <c r="I35" s="707"/>
      <c r="J35" s="772"/>
      <c r="K35" s="33"/>
      <c r="L35" s="42"/>
      <c r="M35" s="83">
        <v>550</v>
      </c>
      <c r="N35" s="320"/>
      <c r="O35" s="765"/>
      <c r="P35" s="537"/>
      <c r="R35" s="652">
        <f>N35</f>
        <v>0</v>
      </c>
      <c r="S35" s="653"/>
      <c r="T35" s="653"/>
      <c r="U35" s="242"/>
      <c r="V35" s="242"/>
      <c r="W35" s="633"/>
    </row>
    <row r="36" spans="1:23" ht="13.8">
      <c r="A36" s="537"/>
      <c r="B36" s="769"/>
      <c r="C36" s="707"/>
      <c r="D36" s="707" t="s">
        <v>207</v>
      </c>
      <c r="E36" s="707"/>
      <c r="F36" s="707"/>
      <c r="G36" s="707"/>
      <c r="H36" s="707"/>
      <c r="I36" s="707"/>
      <c r="J36" s="772" t="s">
        <v>521</v>
      </c>
      <c r="K36" s="33"/>
      <c r="L36" s="42"/>
      <c r="M36" s="83">
        <v>565</v>
      </c>
      <c r="N36" s="481">
        <f>SUM(N33:N35)</f>
        <v>0</v>
      </c>
      <c r="O36" s="765"/>
      <c r="P36" s="537"/>
      <c r="R36" s="654">
        <f>SUM(R33:R35)</f>
        <v>0</v>
      </c>
      <c r="S36" s="653" t="s">
        <v>758</v>
      </c>
      <c r="T36" s="653"/>
      <c r="U36" s="242"/>
      <c r="V36" s="242"/>
      <c r="W36" s="633"/>
    </row>
    <row r="37" spans="1:23" ht="13.8" thickBot="1">
      <c r="A37" s="537"/>
      <c r="B37" s="769"/>
      <c r="C37" s="707"/>
      <c r="D37" s="707"/>
      <c r="E37" s="707"/>
      <c r="F37" s="707"/>
      <c r="G37" s="707"/>
      <c r="H37" s="707"/>
      <c r="I37" s="707"/>
      <c r="J37" s="772"/>
      <c r="K37" s="33"/>
      <c r="L37" s="42"/>
      <c r="M37" s="785"/>
      <c r="N37" s="786"/>
      <c r="O37" s="765"/>
      <c r="P37" s="537"/>
      <c r="R37" s="655"/>
      <c r="S37" s="656"/>
      <c r="T37" s="656"/>
      <c r="U37" s="657"/>
      <c r="V37" s="657"/>
      <c r="W37" s="658"/>
    </row>
    <row r="38" spans="1:23" ht="13.8">
      <c r="A38" s="537"/>
      <c r="B38" s="769"/>
      <c r="C38" s="707"/>
      <c r="D38" s="707" t="s">
        <v>199</v>
      </c>
      <c r="E38" s="707"/>
      <c r="F38" s="707"/>
      <c r="G38" s="707"/>
      <c r="H38" s="707"/>
      <c r="I38" s="707"/>
      <c r="J38" s="772" t="s">
        <v>174</v>
      </c>
      <c r="K38" s="33"/>
      <c r="L38" s="42"/>
      <c r="M38" s="83">
        <v>570</v>
      </c>
      <c r="N38" s="481">
        <f>+(N23-N36)</f>
        <v>0</v>
      </c>
      <c r="O38" s="765"/>
      <c r="P38" s="537"/>
      <c r="R38" s="647"/>
    </row>
    <row r="39" spans="1:23">
      <c r="A39" s="537"/>
      <c r="B39" s="769"/>
      <c r="C39" s="707"/>
      <c r="D39" s="707"/>
      <c r="E39" s="707"/>
      <c r="F39" s="707"/>
      <c r="G39" s="707"/>
      <c r="H39" s="707"/>
      <c r="I39" s="707"/>
      <c r="J39" s="772"/>
      <c r="K39" s="785"/>
      <c r="L39" s="707"/>
      <c r="M39" s="707"/>
      <c r="N39" s="786"/>
      <c r="O39" s="765"/>
      <c r="P39" s="537"/>
      <c r="R39" s="647"/>
    </row>
    <row r="40" spans="1:23">
      <c r="A40" s="537"/>
      <c r="B40" s="769"/>
      <c r="C40" s="707" t="s">
        <v>501</v>
      </c>
      <c r="D40" s="707"/>
      <c r="E40" s="1212"/>
      <c r="F40" s="1212"/>
      <c r="G40" s="1212"/>
      <c r="H40" s="1212"/>
      <c r="I40" s="1212"/>
      <c r="J40" s="1212"/>
      <c r="K40" s="60"/>
      <c r="L40" s="12"/>
      <c r="M40" s="83">
        <v>575</v>
      </c>
      <c r="N40" s="320"/>
      <c r="O40" s="765"/>
      <c r="P40" s="537"/>
      <c r="R40" s="647"/>
    </row>
    <row r="41" spans="1:23">
      <c r="A41" s="537"/>
      <c r="B41" s="769"/>
      <c r="C41" s="706" t="s">
        <v>771</v>
      </c>
      <c r="D41" s="707"/>
      <c r="E41" s="707"/>
      <c r="F41" s="707"/>
      <c r="G41" s="707"/>
      <c r="H41" s="707"/>
      <c r="I41" s="707"/>
      <c r="J41" s="772" t="s">
        <v>152</v>
      </c>
      <c r="K41" s="60"/>
      <c r="L41" s="12"/>
      <c r="M41" s="83">
        <v>576</v>
      </c>
      <c r="N41" s="322">
        <f>+'A5 - NonShelter'!M37</f>
        <v>0</v>
      </c>
      <c r="O41" s="765"/>
      <c r="P41" s="537"/>
      <c r="R41" s="647"/>
    </row>
    <row r="42" spans="1:23">
      <c r="A42" s="537"/>
      <c r="B42" s="769"/>
      <c r="C42" s="707" t="s">
        <v>176</v>
      </c>
      <c r="D42" s="707"/>
      <c r="E42" s="707"/>
      <c r="F42" s="707"/>
      <c r="G42" s="707"/>
      <c r="H42" s="707"/>
      <c r="I42" s="707"/>
      <c r="J42" s="772"/>
      <c r="K42" s="60"/>
      <c r="L42" s="12"/>
      <c r="M42" s="83">
        <v>577</v>
      </c>
      <c r="N42" s="320"/>
      <c r="O42" s="765"/>
      <c r="P42" s="537"/>
      <c r="R42" s="647"/>
    </row>
    <row r="43" spans="1:23">
      <c r="A43" s="537"/>
      <c r="B43" s="769"/>
      <c r="C43" s="707"/>
      <c r="D43" s="707" t="s">
        <v>271</v>
      </c>
      <c r="E43" s="707"/>
      <c r="F43" s="707"/>
      <c r="G43" s="707"/>
      <c r="H43" s="707"/>
      <c r="I43" s="707"/>
      <c r="J43" s="772" t="s">
        <v>522</v>
      </c>
      <c r="K43" s="60"/>
      <c r="L43" s="59"/>
      <c r="M43" s="83">
        <v>578</v>
      </c>
      <c r="N43" s="322">
        <f>SUM(N40:N42)</f>
        <v>0</v>
      </c>
      <c r="O43" s="765"/>
      <c r="P43" s="537"/>
      <c r="R43" s="647"/>
    </row>
    <row r="44" spans="1:23" ht="13.8">
      <c r="A44" s="537"/>
      <c r="B44" s="769"/>
      <c r="C44" s="707"/>
      <c r="D44" s="707" t="s">
        <v>272</v>
      </c>
      <c r="E44" s="707"/>
      <c r="F44" s="707"/>
      <c r="G44" s="707"/>
      <c r="H44" s="707"/>
      <c r="I44" s="707"/>
      <c r="J44" s="772" t="s">
        <v>523</v>
      </c>
      <c r="K44" s="60"/>
      <c r="L44" s="59"/>
      <c r="M44" s="83">
        <v>580</v>
      </c>
      <c r="N44" s="481">
        <f>+(N38+N43)</f>
        <v>0</v>
      </c>
      <c r="O44" s="765"/>
      <c r="P44" s="537"/>
      <c r="R44" s="647"/>
    </row>
    <row r="45" spans="1:23">
      <c r="A45" s="537"/>
      <c r="B45" s="769"/>
      <c r="C45" s="707"/>
      <c r="D45" s="707"/>
      <c r="E45" s="707"/>
      <c r="F45" s="707"/>
      <c r="G45" s="707"/>
      <c r="H45" s="707"/>
      <c r="I45" s="707"/>
      <c r="J45" s="772"/>
      <c r="K45" s="60"/>
      <c r="L45" s="59"/>
      <c r="M45" s="835"/>
      <c r="N45" s="786"/>
      <c r="O45" s="765"/>
      <c r="P45" s="537"/>
      <c r="R45" s="647"/>
    </row>
    <row r="46" spans="1:23">
      <c r="A46" s="537"/>
      <c r="B46" s="769"/>
      <c r="C46" s="825" t="s">
        <v>285</v>
      </c>
      <c r="D46" s="825"/>
      <c r="E46" s="825"/>
      <c r="F46" s="825"/>
      <c r="G46" s="825"/>
      <c r="H46" s="707"/>
      <c r="I46" s="707"/>
      <c r="J46" s="772"/>
      <c r="K46" s="60"/>
      <c r="L46" s="59"/>
      <c r="M46" s="835"/>
      <c r="N46" s="786"/>
      <c r="O46" s="765"/>
      <c r="P46" s="537"/>
      <c r="R46" s="647"/>
    </row>
    <row r="47" spans="1:23">
      <c r="A47" s="537"/>
      <c r="B47" s="769"/>
      <c r="C47" s="707"/>
      <c r="D47" s="707"/>
      <c r="E47" s="707"/>
      <c r="F47" s="707"/>
      <c r="G47" s="707"/>
      <c r="H47" s="707"/>
      <c r="I47" s="707"/>
      <c r="J47" s="772"/>
      <c r="K47" s="60"/>
      <c r="L47" s="59"/>
      <c r="M47" s="836"/>
      <c r="N47" s="786"/>
      <c r="O47" s="765"/>
      <c r="P47" s="537"/>
      <c r="R47" s="647"/>
    </row>
    <row r="48" spans="1:23">
      <c r="A48" s="537"/>
      <c r="B48" s="769"/>
      <c r="C48" s="707" t="s">
        <v>209</v>
      </c>
      <c r="D48" s="707"/>
      <c r="E48" s="707"/>
      <c r="F48" s="707"/>
      <c r="G48" s="707"/>
      <c r="H48" s="707"/>
      <c r="I48" s="707"/>
      <c r="J48" s="772" t="s">
        <v>548</v>
      </c>
      <c r="K48" s="60"/>
      <c r="L48" s="59"/>
      <c r="M48" s="83">
        <v>581</v>
      </c>
      <c r="N48" s="322">
        <f>'B1 - MNP Stmt of Operations'!$I$48</f>
        <v>0</v>
      </c>
      <c r="O48" s="765"/>
      <c r="P48" s="537"/>
      <c r="R48" s="647"/>
    </row>
    <row r="49" spans="1:18" ht="13.8">
      <c r="A49" s="537"/>
      <c r="B49" s="769"/>
      <c r="C49" s="707"/>
      <c r="D49" s="707" t="s">
        <v>200</v>
      </c>
      <c r="E49" s="707"/>
      <c r="F49" s="707"/>
      <c r="G49" s="707"/>
      <c r="H49" s="707"/>
      <c r="I49" s="707"/>
      <c r="J49" s="772" t="s">
        <v>569</v>
      </c>
      <c r="K49" s="60"/>
      <c r="L49" s="59"/>
      <c r="M49" s="83">
        <v>589</v>
      </c>
      <c r="N49" s="484">
        <f>SUM(N44:N48)</f>
        <v>0</v>
      </c>
      <c r="O49" s="765"/>
      <c r="P49" s="537"/>
      <c r="R49" s="647"/>
    </row>
    <row r="50" spans="1:18">
      <c r="A50" s="537"/>
      <c r="B50" s="769"/>
      <c r="C50" s="707"/>
      <c r="D50" s="707"/>
      <c r="E50" s="707"/>
      <c r="F50" s="707"/>
      <c r="G50" s="707"/>
      <c r="H50" s="707"/>
      <c r="I50" s="707"/>
      <c r="J50" s="707"/>
      <c r="K50" s="114"/>
      <c r="L50" s="114"/>
      <c r="M50" s="817"/>
      <c r="N50" s="839"/>
      <c r="O50" s="837"/>
      <c r="P50" s="537"/>
    </row>
    <row r="51" spans="1:18" ht="13.8">
      <c r="A51" s="537"/>
      <c r="B51" s="769"/>
      <c r="C51" s="826" t="s">
        <v>331</v>
      </c>
      <c r="D51" s="826"/>
      <c r="E51" s="826"/>
      <c r="F51" s="826"/>
      <c r="G51" s="826"/>
      <c r="H51" s="707"/>
      <c r="I51" s="707"/>
      <c r="J51" s="707"/>
      <c r="K51" s="114"/>
      <c r="L51" s="114"/>
      <c r="M51" s="817"/>
      <c r="N51" s="839"/>
      <c r="O51" s="837"/>
      <c r="P51" s="537"/>
    </row>
    <row r="52" spans="1:18" ht="13.8">
      <c r="A52" s="537"/>
      <c r="B52" s="769"/>
      <c r="C52" s="826"/>
      <c r="D52" s="826"/>
      <c r="E52" s="826"/>
      <c r="F52" s="833" t="s">
        <v>570</v>
      </c>
      <c r="G52" s="805"/>
      <c r="H52" s="707"/>
      <c r="I52" s="707"/>
      <c r="J52" s="707"/>
      <c r="K52" s="114"/>
      <c r="L52" s="114"/>
      <c r="M52" s="817"/>
      <c r="N52" s="839"/>
      <c r="O52" s="837"/>
      <c r="P52" s="537"/>
    </row>
    <row r="53" spans="1:18">
      <c r="A53" s="537"/>
      <c r="B53" s="769"/>
      <c r="C53" s="827"/>
      <c r="D53" s="827"/>
      <c r="E53" s="827"/>
      <c r="F53" s="834" t="s">
        <v>68</v>
      </c>
      <c r="G53" s="827"/>
      <c r="H53" s="833" t="s">
        <v>270</v>
      </c>
      <c r="I53" s="707"/>
      <c r="J53" s="833" t="s">
        <v>273</v>
      </c>
      <c r="K53" s="114"/>
      <c r="L53" s="114"/>
      <c r="M53" s="817"/>
      <c r="N53" s="840" t="s">
        <v>269</v>
      </c>
      <c r="O53" s="837"/>
      <c r="P53" s="537"/>
    </row>
    <row r="54" spans="1:18" ht="13.8">
      <c r="A54" s="537"/>
      <c r="B54" s="769"/>
      <c r="C54" s="707" t="s">
        <v>35</v>
      </c>
      <c r="D54" s="707"/>
      <c r="E54" s="175">
        <v>590</v>
      </c>
      <c r="F54" s="627"/>
      <c r="G54" s="842"/>
      <c r="H54" s="627"/>
      <c r="I54" s="842"/>
      <c r="J54" s="627"/>
      <c r="K54" s="244"/>
      <c r="L54" s="244"/>
      <c r="M54" s="841"/>
      <c r="N54" s="484">
        <f>+F54+H54+J54</f>
        <v>0</v>
      </c>
      <c r="O54" s="837"/>
      <c r="P54" s="537"/>
      <c r="R54" s="645"/>
    </row>
    <row r="55" spans="1:18" ht="13.8">
      <c r="A55" s="537"/>
      <c r="B55" s="769"/>
      <c r="C55" s="707"/>
      <c r="D55" s="707"/>
      <c r="E55" s="844"/>
      <c r="F55" s="842"/>
      <c r="G55" s="842"/>
      <c r="H55" s="845"/>
      <c r="I55" s="842"/>
      <c r="J55" s="842"/>
      <c r="K55" s="842"/>
      <c r="L55" s="842"/>
      <c r="M55" s="842"/>
      <c r="N55" s="842"/>
      <c r="O55" s="837"/>
      <c r="P55" s="537"/>
      <c r="R55" s="645"/>
    </row>
    <row r="56" spans="1:18" ht="13.8">
      <c r="A56" s="537"/>
      <c r="B56" s="828"/>
      <c r="C56" s="707" t="s">
        <v>55</v>
      </c>
      <c r="D56" s="770"/>
      <c r="E56" s="175">
        <v>591</v>
      </c>
      <c r="F56" s="484">
        <f>N38</f>
        <v>0</v>
      </c>
      <c r="G56" s="842"/>
      <c r="H56" s="486">
        <f>+N43</f>
        <v>0</v>
      </c>
      <c r="I56" s="842"/>
      <c r="J56" s="486">
        <f>+N48</f>
        <v>0</v>
      </c>
      <c r="K56" s="244"/>
      <c r="L56" s="245" t="s">
        <v>88</v>
      </c>
      <c r="M56" s="841"/>
      <c r="N56" s="486">
        <f>+F56+H56+J56</f>
        <v>0</v>
      </c>
      <c r="O56" s="765"/>
      <c r="P56" s="537"/>
      <c r="R56" s="645"/>
    </row>
    <row r="57" spans="1:18" ht="13.8">
      <c r="A57" s="537"/>
      <c r="B57" s="828"/>
      <c r="C57" s="829" t="s">
        <v>22</v>
      </c>
      <c r="D57" s="770"/>
      <c r="E57" s="175">
        <v>592</v>
      </c>
      <c r="F57" s="648"/>
      <c r="G57" s="842"/>
      <c r="H57" s="627"/>
      <c r="I57" s="842"/>
      <c r="J57" s="627"/>
      <c r="K57" s="244"/>
      <c r="L57" s="246"/>
      <c r="M57" s="841"/>
      <c r="N57" s="627">
        <f>+F57+H57+J57</f>
        <v>0</v>
      </c>
      <c r="O57" s="765"/>
      <c r="P57" s="537"/>
      <c r="R57" s="645"/>
    </row>
    <row r="58" spans="1:18" ht="13.8">
      <c r="A58" s="537"/>
      <c r="B58" s="828"/>
      <c r="C58" s="770"/>
      <c r="D58" s="770"/>
      <c r="E58" s="785"/>
      <c r="F58" s="843"/>
      <c r="G58" s="842"/>
      <c r="H58" s="843"/>
      <c r="I58" s="842"/>
      <c r="J58" s="843"/>
      <c r="K58" s="843"/>
      <c r="L58" s="843"/>
      <c r="M58" s="843"/>
      <c r="N58" s="843"/>
      <c r="O58" s="765"/>
      <c r="P58" s="537"/>
      <c r="R58" s="645"/>
    </row>
    <row r="59" spans="1:18" ht="14.4" thickBot="1">
      <c r="A59" s="537"/>
      <c r="B59" s="769"/>
      <c r="C59" s="707" t="s">
        <v>37</v>
      </c>
      <c r="D59" s="707"/>
      <c r="E59" s="175">
        <v>599</v>
      </c>
      <c r="F59" s="485">
        <f>+F54+F56+F57</f>
        <v>0</v>
      </c>
      <c r="G59" s="842"/>
      <c r="H59" s="485">
        <f>+H54+H56+H57</f>
        <v>0</v>
      </c>
      <c r="I59" s="842"/>
      <c r="J59" s="485">
        <f>+J54+J56+J57</f>
        <v>0</v>
      </c>
      <c r="K59" s="244"/>
      <c r="L59" s="245" t="s">
        <v>89</v>
      </c>
      <c r="M59" s="841"/>
      <c r="N59" s="485">
        <f>+N54+N56+N57</f>
        <v>0</v>
      </c>
      <c r="O59" s="837" t="s">
        <v>0</v>
      </c>
      <c r="P59" s="537"/>
      <c r="R59" s="645"/>
    </row>
    <row r="60" spans="1:18" ht="14.4" thickTop="1">
      <c r="A60" s="537"/>
      <c r="B60" s="769"/>
      <c r="C60" s="707"/>
      <c r="D60" s="707"/>
      <c r="E60" s="785"/>
      <c r="F60" s="843"/>
      <c r="G60" s="843"/>
      <c r="H60" s="843"/>
      <c r="I60" s="842"/>
      <c r="J60" s="843"/>
      <c r="K60" s="843"/>
      <c r="L60" s="846"/>
      <c r="M60" s="841"/>
      <c r="N60" s="843"/>
      <c r="O60" s="837"/>
      <c r="P60" s="537"/>
    </row>
    <row r="61" spans="1:18" ht="13.8" thickBot="1">
      <c r="A61" s="537"/>
      <c r="B61" s="830"/>
      <c r="C61" s="831" t="str">
        <f>+Version</f>
        <v>version: RMD April 2021_MMAH Nov 2012</v>
      </c>
      <c r="D61" s="832"/>
      <c r="E61" s="832"/>
      <c r="F61" s="832"/>
      <c r="G61" s="832"/>
      <c r="H61" s="847"/>
      <c r="I61" s="848"/>
      <c r="J61" s="848"/>
      <c r="K61" s="848"/>
      <c r="L61" s="848"/>
      <c r="M61" s="848"/>
      <c r="N61" s="848"/>
      <c r="O61" s="838"/>
      <c r="P61" s="537"/>
    </row>
    <row r="62" spans="1:18" ht="14.4" thickTop="1" thickBot="1">
      <c r="A62" s="537"/>
      <c r="B62" s="548"/>
      <c r="C62" s="242"/>
      <c r="D62" s="242"/>
      <c r="E62" s="242"/>
      <c r="F62" s="242"/>
      <c r="G62" s="242"/>
      <c r="H62" s="242"/>
      <c r="I62" s="242"/>
      <c r="J62" s="242"/>
      <c r="K62" s="242"/>
      <c r="L62" s="242"/>
      <c r="M62" s="242"/>
      <c r="N62" s="242"/>
      <c r="O62" s="242"/>
    </row>
    <row r="63" spans="1:18" ht="23.4" thickTop="1">
      <c r="A63" s="537"/>
      <c r="B63" s="25"/>
      <c r="C63" s="52"/>
      <c r="D63" s="178"/>
      <c r="E63" s="179"/>
      <c r="F63" s="250"/>
      <c r="G63" s="251"/>
      <c r="H63" s="180"/>
      <c r="I63" s="181"/>
      <c r="J63" s="250"/>
      <c r="K63" s="252"/>
      <c r="L63" s="252"/>
      <c r="M63" s="250"/>
      <c r="N63" s="46" t="s">
        <v>795</v>
      </c>
      <c r="O63" s="253"/>
    </row>
    <row r="64" spans="1:18" ht="22.8">
      <c r="A64" s="537"/>
      <c r="B64" s="182" t="s">
        <v>0</v>
      </c>
      <c r="C64" s="183"/>
      <c r="D64" s="183"/>
      <c r="E64" s="183"/>
      <c r="F64" s="184"/>
      <c r="G64" s="254"/>
      <c r="H64" s="185"/>
      <c r="I64" s="186"/>
      <c r="J64" s="186"/>
      <c r="K64" s="242"/>
      <c r="L64" s="242"/>
      <c r="M64" s="242"/>
      <c r="N64" s="186" t="s">
        <v>46</v>
      </c>
      <c r="O64" s="255"/>
      <c r="R64" s="242"/>
    </row>
    <row r="65" spans="1:17">
      <c r="A65" s="537"/>
      <c r="B65" s="182"/>
      <c r="C65" s="183"/>
      <c r="D65" s="183"/>
      <c r="E65" s="183"/>
      <c r="F65" s="184"/>
      <c r="G65" s="254"/>
      <c r="H65" s="185"/>
      <c r="I65" s="187"/>
      <c r="J65" s="187"/>
      <c r="K65" s="242"/>
      <c r="L65" s="242"/>
      <c r="M65" s="242"/>
      <c r="N65" s="242"/>
      <c r="O65" s="255"/>
    </row>
    <row r="66" spans="1:17" ht="17.399999999999999">
      <c r="A66" s="537"/>
      <c r="B66" s="256"/>
      <c r="C66" s="101"/>
      <c r="D66" s="201"/>
      <c r="E66" s="257"/>
      <c r="F66" s="258"/>
      <c r="G66" s="204"/>
      <c r="H66" s="259"/>
      <c r="I66" s="206"/>
      <c r="J66" s="189"/>
      <c r="K66" s="242"/>
      <c r="L66" s="242"/>
      <c r="M66" s="242"/>
      <c r="N66" s="242"/>
      <c r="O66" s="255"/>
    </row>
    <row r="67" spans="1:17" ht="18" thickBot="1">
      <c r="A67" s="537"/>
      <c r="B67" s="260" t="s">
        <v>170</v>
      </c>
      <c r="C67" s="188"/>
      <c r="D67" s="201">
        <f>+YearEnd</f>
        <v>0</v>
      </c>
      <c r="E67" s="202"/>
      <c r="F67" s="203"/>
      <c r="G67" s="204"/>
      <c r="H67" s="205"/>
      <c r="I67" s="206"/>
      <c r="J67" s="261"/>
      <c r="K67" s="242"/>
      <c r="L67" s="242"/>
      <c r="M67" s="242"/>
      <c r="N67" s="303">
        <f>+CorpName</f>
        <v>0</v>
      </c>
      <c r="O67" s="255"/>
    </row>
    <row r="68" spans="1:17" ht="18.600000000000001" thickTop="1" thickBot="1">
      <c r="A68" s="537"/>
      <c r="B68" s="426"/>
      <c r="C68" s="427" t="s">
        <v>216</v>
      </c>
      <c r="D68" s="428"/>
      <c r="E68" s="428"/>
      <c r="F68" s="429"/>
      <c r="G68" s="429"/>
      <c r="H68" s="429"/>
      <c r="I68" s="430"/>
      <c r="J68" s="431"/>
      <c r="K68" s="425"/>
      <c r="L68" s="425"/>
      <c r="M68" s="425"/>
      <c r="N68" s="432" t="s">
        <v>286</v>
      </c>
      <c r="O68" s="433"/>
    </row>
    <row r="69" spans="1:17" ht="18" thickTop="1">
      <c r="A69" s="537"/>
      <c r="B69" s="766"/>
      <c r="C69" s="767"/>
      <c r="D69" s="849" t="s">
        <v>585</v>
      </c>
      <c r="E69" s="768"/>
      <c r="F69" s="768"/>
      <c r="G69" s="768"/>
      <c r="H69" s="768"/>
      <c r="I69" s="768"/>
      <c r="J69" s="768"/>
      <c r="K69" s="850"/>
      <c r="L69" s="850"/>
      <c r="M69" s="850"/>
      <c r="N69" s="850"/>
      <c r="O69" s="851"/>
    </row>
    <row r="70" spans="1:17" ht="15.6">
      <c r="A70" s="537"/>
      <c r="B70" s="769"/>
      <c r="C70" s="707"/>
      <c r="D70" s="852" t="s">
        <v>242</v>
      </c>
      <c r="E70" s="770"/>
      <c r="F70" s="770"/>
      <c r="G70" s="770"/>
      <c r="H70" s="770"/>
      <c r="I70" s="770"/>
      <c r="J70" s="770"/>
      <c r="K70" s="853"/>
      <c r="L70" s="853"/>
      <c r="M70" s="853"/>
      <c r="N70" s="853"/>
      <c r="O70" s="854"/>
    </row>
    <row r="71" spans="1:17" ht="13.8">
      <c r="A71" s="537"/>
      <c r="B71" s="769"/>
      <c r="C71" s="707"/>
      <c r="D71" s="855" t="s">
        <v>250</v>
      </c>
      <c r="E71" s="707"/>
      <c r="F71" s="707"/>
      <c r="G71" s="771"/>
      <c r="H71" s="707"/>
      <c r="I71" s="853"/>
      <c r="J71" s="707"/>
      <c r="K71" s="240"/>
      <c r="L71" s="240"/>
      <c r="M71" s="390" t="s">
        <v>356</v>
      </c>
      <c r="N71" s="315"/>
      <c r="O71" s="854"/>
      <c r="P71" s="537"/>
      <c r="Q71" s="537"/>
    </row>
    <row r="72" spans="1:17" ht="13.8">
      <c r="A72" s="537"/>
      <c r="B72" s="769"/>
      <c r="C72" s="707"/>
      <c r="D72" s="855" t="s">
        <v>243</v>
      </c>
      <c r="E72" s="707"/>
      <c r="F72" s="707"/>
      <c r="G72" s="771"/>
      <c r="H72" s="707"/>
      <c r="I72" s="853"/>
      <c r="J72" s="707"/>
      <c r="K72" s="240"/>
      <c r="L72" s="240"/>
      <c r="M72" s="390" t="s">
        <v>357</v>
      </c>
      <c r="N72" s="315"/>
      <c r="O72" s="854"/>
      <c r="P72" s="537"/>
      <c r="Q72" s="537"/>
    </row>
    <row r="73" spans="1:17" ht="13.8">
      <c r="A73" s="537"/>
      <c r="B73" s="769"/>
      <c r="C73" s="707"/>
      <c r="D73" s="855" t="s">
        <v>244</v>
      </c>
      <c r="E73" s="707"/>
      <c r="F73" s="707"/>
      <c r="G73" s="707"/>
      <c r="H73" s="707"/>
      <c r="I73" s="853"/>
      <c r="J73" s="707"/>
      <c r="K73" s="240"/>
      <c r="L73" s="240"/>
      <c r="M73" s="390" t="s">
        <v>358</v>
      </c>
      <c r="N73" s="315"/>
      <c r="O73" s="854"/>
      <c r="P73" s="537"/>
      <c r="Q73" s="537"/>
    </row>
    <row r="74" spans="1:17" ht="13.8">
      <c r="A74" s="537"/>
      <c r="B74" s="769"/>
      <c r="C74" s="707"/>
      <c r="D74" s="855" t="s">
        <v>245</v>
      </c>
      <c r="E74" s="707"/>
      <c r="F74" s="707"/>
      <c r="G74" s="707"/>
      <c r="H74" s="707"/>
      <c r="I74" s="853"/>
      <c r="J74" s="707"/>
      <c r="K74" s="240"/>
      <c r="L74" s="240"/>
      <c r="M74" s="390" t="s">
        <v>359</v>
      </c>
      <c r="N74" s="315"/>
      <c r="O74" s="854"/>
      <c r="P74" s="537"/>
      <c r="Q74" s="537"/>
    </row>
    <row r="75" spans="1:17" ht="13.8">
      <c r="A75" s="537"/>
      <c r="B75" s="769"/>
      <c r="C75" s="707"/>
      <c r="D75" s="855" t="s">
        <v>254</v>
      </c>
      <c r="E75" s="707"/>
      <c r="F75" s="707"/>
      <c r="G75" s="707"/>
      <c r="H75" s="707"/>
      <c r="I75" s="853"/>
      <c r="J75" s="707"/>
      <c r="K75" s="240"/>
      <c r="L75" s="240"/>
      <c r="M75" s="390" t="s">
        <v>360</v>
      </c>
      <c r="N75" s="315"/>
      <c r="O75" s="854"/>
      <c r="P75" s="537"/>
      <c r="Q75" s="537"/>
    </row>
    <row r="76" spans="1:17" ht="13.8">
      <c r="A76" s="537"/>
      <c r="B76" s="769"/>
      <c r="C76" s="707"/>
      <c r="D76" s="855" t="s">
        <v>246</v>
      </c>
      <c r="E76" s="707"/>
      <c r="F76" s="707"/>
      <c r="G76" s="707"/>
      <c r="H76" s="707"/>
      <c r="I76" s="853"/>
      <c r="J76" s="707"/>
      <c r="K76" s="240"/>
      <c r="L76" s="240"/>
      <c r="M76" s="390" t="s">
        <v>361</v>
      </c>
      <c r="N76" s="315"/>
      <c r="O76" s="854"/>
      <c r="P76" s="537"/>
      <c r="Q76" s="537"/>
    </row>
    <row r="77" spans="1:17" ht="13.8">
      <c r="A77" s="537"/>
      <c r="B77" s="769"/>
      <c r="C77" s="707"/>
      <c r="D77" s="855" t="s">
        <v>247</v>
      </c>
      <c r="E77" s="707"/>
      <c r="F77" s="707"/>
      <c r="G77" s="707"/>
      <c r="H77" s="707"/>
      <c r="I77" s="853"/>
      <c r="J77" s="707"/>
      <c r="K77" s="240"/>
      <c r="L77" s="240"/>
      <c r="M77" s="390" t="s">
        <v>362</v>
      </c>
      <c r="N77" s="315"/>
      <c r="O77" s="854"/>
      <c r="P77" s="537"/>
      <c r="Q77" s="537"/>
    </row>
    <row r="78" spans="1:17" ht="13.8">
      <c r="A78" s="537"/>
      <c r="B78" s="769"/>
      <c r="C78" s="707"/>
      <c r="D78" s="855" t="s">
        <v>248</v>
      </c>
      <c r="E78" s="707"/>
      <c r="F78" s="707"/>
      <c r="G78" s="707"/>
      <c r="H78" s="707"/>
      <c r="I78" s="853"/>
      <c r="J78" s="707"/>
      <c r="K78" s="240"/>
      <c r="L78" s="240"/>
      <c r="M78" s="390" t="s">
        <v>363</v>
      </c>
      <c r="N78" s="315"/>
      <c r="O78" s="854"/>
      <c r="P78" s="537"/>
      <c r="Q78" s="537"/>
    </row>
    <row r="79" spans="1:17" ht="13.8">
      <c r="A79" s="537"/>
      <c r="B79" s="769"/>
      <c r="C79" s="707"/>
      <c r="D79" s="855" t="s">
        <v>249</v>
      </c>
      <c r="E79" s="707"/>
      <c r="F79" s="707"/>
      <c r="G79" s="707"/>
      <c r="H79" s="707"/>
      <c r="I79" s="853"/>
      <c r="J79" s="707"/>
      <c r="K79" s="240"/>
      <c r="L79" s="240"/>
      <c r="M79" s="390" t="s">
        <v>365</v>
      </c>
      <c r="N79" s="315"/>
      <c r="O79" s="854"/>
      <c r="P79" s="537"/>
      <c r="Q79" s="537"/>
    </row>
    <row r="80" spans="1:17" ht="13.8">
      <c r="A80" s="537"/>
      <c r="B80" s="769"/>
      <c r="C80" s="707"/>
      <c r="D80" s="855" t="s">
        <v>380</v>
      </c>
      <c r="E80" s="1208"/>
      <c r="F80" s="1208"/>
      <c r="G80" s="1208"/>
      <c r="H80" s="1208"/>
      <c r="I80" s="1208"/>
      <c r="J80" s="1208"/>
      <c r="K80" s="240"/>
      <c r="L80" s="240"/>
      <c r="M80" s="390" t="s">
        <v>364</v>
      </c>
      <c r="N80" s="315"/>
      <c r="O80" s="854"/>
      <c r="P80" s="537"/>
      <c r="Q80" s="537"/>
    </row>
    <row r="81" spans="1:17" ht="13.8">
      <c r="A81" s="537"/>
      <c r="B81" s="769"/>
      <c r="C81" s="707"/>
      <c r="D81" s="855" t="s">
        <v>380</v>
      </c>
      <c r="E81" s="1213"/>
      <c r="F81" s="1213"/>
      <c r="G81" s="1213"/>
      <c r="H81" s="1213"/>
      <c r="I81" s="1213"/>
      <c r="J81" s="1213"/>
      <c r="K81" s="240"/>
      <c r="L81" s="240"/>
      <c r="M81" s="390" t="s">
        <v>384</v>
      </c>
      <c r="N81" s="315"/>
      <c r="O81" s="854"/>
      <c r="P81" s="537"/>
      <c r="Q81" s="537"/>
    </row>
    <row r="82" spans="1:17" ht="13.8">
      <c r="A82" s="537"/>
      <c r="B82" s="769"/>
      <c r="C82" s="707"/>
      <c r="D82" s="855" t="s">
        <v>380</v>
      </c>
      <c r="E82" s="1213"/>
      <c r="F82" s="1213"/>
      <c r="G82" s="1213"/>
      <c r="H82" s="1213"/>
      <c r="I82" s="1213"/>
      <c r="J82" s="1213"/>
      <c r="K82" s="240"/>
      <c r="L82" s="240"/>
      <c r="M82" s="390" t="s">
        <v>385</v>
      </c>
      <c r="N82" s="315"/>
      <c r="O82" s="854"/>
      <c r="P82" s="537"/>
      <c r="Q82" s="537"/>
    </row>
    <row r="83" spans="1:17">
      <c r="A83" s="537"/>
      <c r="B83" s="769"/>
      <c r="C83" s="707"/>
      <c r="D83" s="707" t="s">
        <v>430</v>
      </c>
      <c r="E83" s="707"/>
      <c r="F83" s="707"/>
      <c r="G83" s="707"/>
      <c r="H83" s="707"/>
      <c r="I83" s="853"/>
      <c r="J83" s="864"/>
      <c r="K83" s="263"/>
      <c r="L83" s="263"/>
      <c r="M83" s="440" t="s">
        <v>366</v>
      </c>
      <c r="N83" s="316">
        <f>SUM(N71:N82)</f>
        <v>0</v>
      </c>
      <c r="O83" s="854"/>
      <c r="P83" s="537"/>
      <c r="Q83" s="537"/>
    </row>
    <row r="84" spans="1:17">
      <c r="A84" s="537"/>
      <c r="B84" s="769"/>
      <c r="C84" s="707"/>
      <c r="D84" s="707"/>
      <c r="E84" s="707"/>
      <c r="F84" s="707"/>
      <c r="G84" s="707"/>
      <c r="H84" s="707"/>
      <c r="I84" s="853"/>
      <c r="J84" s="770"/>
      <c r="K84" s="242"/>
      <c r="L84" s="242"/>
      <c r="M84" s="853"/>
      <c r="N84" s="865"/>
      <c r="O84" s="854"/>
      <c r="P84" s="537"/>
      <c r="Q84" s="537"/>
    </row>
    <row r="85" spans="1:17" ht="15.6">
      <c r="A85" s="537"/>
      <c r="B85" s="769"/>
      <c r="C85" s="707"/>
      <c r="D85" s="852" t="s">
        <v>24</v>
      </c>
      <c r="E85" s="707"/>
      <c r="F85" s="707"/>
      <c r="G85" s="707"/>
      <c r="H85" s="707"/>
      <c r="I85" s="853"/>
      <c r="J85" s="770"/>
      <c r="K85" s="242"/>
      <c r="L85" s="242"/>
      <c r="M85" s="853"/>
      <c r="N85" s="866"/>
      <c r="O85" s="854"/>
      <c r="P85" s="537"/>
      <c r="Q85" s="537"/>
    </row>
    <row r="86" spans="1:17" ht="13.8">
      <c r="A86" s="537"/>
      <c r="B86" s="769"/>
      <c r="C86" s="707"/>
      <c r="D86" s="855" t="s">
        <v>251</v>
      </c>
      <c r="E86" s="707"/>
      <c r="F86" s="707"/>
      <c r="G86" s="707"/>
      <c r="H86" s="707"/>
      <c r="I86" s="853"/>
      <c r="J86" s="770"/>
      <c r="K86" s="242"/>
      <c r="L86" s="242"/>
      <c r="M86" s="440" t="s">
        <v>367</v>
      </c>
      <c r="N86" s="315"/>
      <c r="O86" s="854"/>
      <c r="P86" s="537"/>
      <c r="Q86" s="537"/>
    </row>
    <row r="87" spans="1:17" ht="13.8">
      <c r="A87" s="537"/>
      <c r="B87" s="769"/>
      <c r="C87" s="707"/>
      <c r="D87" s="855" t="s">
        <v>252</v>
      </c>
      <c r="E87" s="707"/>
      <c r="F87" s="707"/>
      <c r="G87" s="707"/>
      <c r="H87" s="707"/>
      <c r="I87" s="853"/>
      <c r="J87" s="770"/>
      <c r="K87" s="242"/>
      <c r="L87" s="242"/>
      <c r="M87" s="440" t="s">
        <v>372</v>
      </c>
      <c r="N87" s="315"/>
      <c r="O87" s="854"/>
      <c r="P87" s="537"/>
      <c r="Q87" s="537"/>
    </row>
    <row r="88" spans="1:17" ht="13.8">
      <c r="A88" s="537"/>
      <c r="B88" s="769"/>
      <c r="C88" s="707"/>
      <c r="D88" s="855" t="s">
        <v>253</v>
      </c>
      <c r="E88" s="707"/>
      <c r="F88" s="707"/>
      <c r="G88" s="707"/>
      <c r="H88" s="707"/>
      <c r="I88" s="853"/>
      <c r="J88" s="770"/>
      <c r="K88" s="242"/>
      <c r="L88" s="242"/>
      <c r="M88" s="440" t="s">
        <v>373</v>
      </c>
      <c r="N88" s="315"/>
      <c r="O88" s="854"/>
      <c r="P88" s="537"/>
      <c r="Q88" s="537"/>
    </row>
    <row r="89" spans="1:17" ht="13.8">
      <c r="A89" s="537"/>
      <c r="B89" s="769"/>
      <c r="C89" s="707"/>
      <c r="D89" s="855" t="s">
        <v>380</v>
      </c>
      <c r="E89" s="1208"/>
      <c r="F89" s="1208"/>
      <c r="G89" s="1208"/>
      <c r="H89" s="1208"/>
      <c r="I89" s="1208"/>
      <c r="J89" s="1208"/>
      <c r="K89" s="242"/>
      <c r="L89" s="242"/>
      <c r="M89" s="440" t="s">
        <v>374</v>
      </c>
      <c r="N89" s="315"/>
      <c r="O89" s="854"/>
      <c r="P89" s="537"/>
      <c r="Q89" s="537"/>
    </row>
    <row r="90" spans="1:17" ht="13.8">
      <c r="A90" s="537"/>
      <c r="B90" s="769"/>
      <c r="C90" s="707"/>
      <c r="D90" s="855" t="s">
        <v>380</v>
      </c>
      <c r="E90" s="1213"/>
      <c r="F90" s="1213"/>
      <c r="G90" s="1213"/>
      <c r="H90" s="1213"/>
      <c r="I90" s="1213"/>
      <c r="J90" s="1213"/>
      <c r="K90" s="242"/>
      <c r="L90" s="242"/>
      <c r="M90" s="440" t="s">
        <v>375</v>
      </c>
      <c r="N90" s="315"/>
      <c r="O90" s="854"/>
      <c r="P90" s="537"/>
      <c r="Q90" s="537"/>
    </row>
    <row r="91" spans="1:17" ht="13.8">
      <c r="A91" s="537"/>
      <c r="B91" s="769"/>
      <c r="C91" s="707"/>
      <c r="D91" s="855" t="s">
        <v>380</v>
      </c>
      <c r="E91" s="1213"/>
      <c r="F91" s="1213"/>
      <c r="G91" s="1213"/>
      <c r="H91" s="1213"/>
      <c r="I91" s="1213"/>
      <c r="J91" s="1213"/>
      <c r="K91" s="242"/>
      <c r="L91" s="242"/>
      <c r="M91" s="440" t="s">
        <v>383</v>
      </c>
      <c r="N91" s="315"/>
      <c r="O91" s="854"/>
      <c r="P91" s="537"/>
      <c r="Q91" s="537"/>
    </row>
    <row r="92" spans="1:17">
      <c r="A92" s="537"/>
      <c r="B92" s="769"/>
      <c r="C92" s="707"/>
      <c r="D92" s="707" t="s">
        <v>431</v>
      </c>
      <c r="E92" s="707"/>
      <c r="F92" s="707"/>
      <c r="G92" s="707"/>
      <c r="H92" s="707"/>
      <c r="I92" s="853"/>
      <c r="J92" s="770"/>
      <c r="K92" s="242"/>
      <c r="L92" s="242"/>
      <c r="M92" s="440" t="s">
        <v>378</v>
      </c>
      <c r="N92" s="316">
        <f>SUM(N86:N91)</f>
        <v>0</v>
      </c>
      <c r="O92" s="854"/>
      <c r="P92" s="537"/>
      <c r="Q92" s="537"/>
    </row>
    <row r="93" spans="1:17">
      <c r="A93" s="537"/>
      <c r="B93" s="769"/>
      <c r="C93" s="707"/>
      <c r="D93" s="707"/>
      <c r="E93" s="707"/>
      <c r="F93" s="707"/>
      <c r="G93" s="707"/>
      <c r="H93" s="707"/>
      <c r="I93" s="853"/>
      <c r="J93" s="770"/>
      <c r="K93" s="242"/>
      <c r="L93" s="242"/>
      <c r="M93" s="868"/>
      <c r="N93" s="869"/>
      <c r="O93" s="854"/>
      <c r="P93" s="537"/>
      <c r="Q93" s="537"/>
    </row>
    <row r="94" spans="1:17">
      <c r="A94" s="537"/>
      <c r="B94" s="769"/>
      <c r="C94" s="707"/>
      <c r="D94" s="707"/>
      <c r="E94" s="707" t="s">
        <v>257</v>
      </c>
      <c r="F94" s="707"/>
      <c r="G94" s="707"/>
      <c r="H94" s="707"/>
      <c r="I94" s="853"/>
      <c r="J94" s="770"/>
      <c r="K94" s="242"/>
      <c r="L94" s="242"/>
      <c r="M94" s="440" t="s">
        <v>376</v>
      </c>
      <c r="N94" s="316">
        <f>+N83+N92</f>
        <v>0</v>
      </c>
      <c r="O94" s="854"/>
      <c r="P94" s="537"/>
      <c r="Q94" s="537"/>
    </row>
    <row r="95" spans="1:17">
      <c r="A95" s="537"/>
      <c r="B95" s="769"/>
      <c r="C95" s="707"/>
      <c r="D95" s="707"/>
      <c r="E95" s="707"/>
      <c r="F95" s="707"/>
      <c r="G95" s="707"/>
      <c r="H95" s="707"/>
      <c r="I95" s="853"/>
      <c r="J95" s="770"/>
      <c r="K95" s="242"/>
      <c r="L95" s="242"/>
      <c r="M95" s="853"/>
      <c r="N95" s="865"/>
      <c r="O95" s="854"/>
      <c r="P95" s="537"/>
      <c r="Q95" s="537"/>
    </row>
    <row r="96" spans="1:17" ht="15.6">
      <c r="A96" s="537"/>
      <c r="B96" s="769"/>
      <c r="C96" s="707"/>
      <c r="D96" s="852" t="s">
        <v>258</v>
      </c>
      <c r="E96" s="707"/>
      <c r="F96" s="707"/>
      <c r="G96" s="707"/>
      <c r="H96" s="707"/>
      <c r="I96" s="853"/>
      <c r="J96" s="770"/>
      <c r="K96" s="242"/>
      <c r="L96" s="242"/>
      <c r="M96" s="853"/>
      <c r="N96" s="866"/>
      <c r="O96" s="854"/>
      <c r="P96" s="537"/>
      <c r="Q96" s="537"/>
    </row>
    <row r="97" spans="1:17" ht="13.8">
      <c r="A97" s="537"/>
      <c r="B97" s="769"/>
      <c r="C97" s="707"/>
      <c r="D97" s="855" t="s">
        <v>255</v>
      </c>
      <c r="E97" s="770"/>
      <c r="F97" s="707"/>
      <c r="G97" s="707"/>
      <c r="H97" s="707"/>
      <c r="I97" s="853"/>
      <c r="J97" s="770"/>
      <c r="K97" s="242"/>
      <c r="L97" s="242"/>
      <c r="M97" s="392" t="s">
        <v>368</v>
      </c>
      <c r="N97" s="315"/>
      <c r="O97" s="854"/>
      <c r="P97" s="537"/>
      <c r="Q97" s="537"/>
    </row>
    <row r="98" spans="1:17" ht="13.8">
      <c r="A98" s="537"/>
      <c r="B98" s="769"/>
      <c r="C98" s="707"/>
      <c r="D98" s="855" t="s">
        <v>256</v>
      </c>
      <c r="E98" s="770"/>
      <c r="F98" s="707"/>
      <c r="G98" s="707"/>
      <c r="H98" s="707"/>
      <c r="I98" s="853"/>
      <c r="J98" s="770"/>
      <c r="K98" s="242"/>
      <c r="L98" s="242"/>
      <c r="M98" s="392" t="s">
        <v>369</v>
      </c>
      <c r="N98" s="315"/>
      <c r="O98" s="854"/>
      <c r="P98" s="537"/>
      <c r="Q98" s="537"/>
    </row>
    <row r="99" spans="1:17" ht="13.8">
      <c r="A99" s="537"/>
      <c r="B99" s="769"/>
      <c r="C99" s="707"/>
      <c r="D99" s="855" t="s">
        <v>259</v>
      </c>
      <c r="E99" s="770"/>
      <c r="F99" s="867"/>
      <c r="G99" s="707"/>
      <c r="H99" s="707"/>
      <c r="I99" s="853"/>
      <c r="J99" s="770"/>
      <c r="K99" s="242"/>
      <c r="L99" s="242"/>
      <c r="M99" s="392" t="s">
        <v>370</v>
      </c>
      <c r="N99" s="315"/>
      <c r="O99" s="854"/>
      <c r="P99" s="537"/>
      <c r="Q99" s="537"/>
    </row>
    <row r="100" spans="1:17" ht="13.8">
      <c r="A100" s="537"/>
      <c r="B100" s="769"/>
      <c r="C100" s="707"/>
      <c r="D100" s="855" t="s">
        <v>380</v>
      </c>
      <c r="E100" s="1208"/>
      <c r="F100" s="1208"/>
      <c r="G100" s="1208"/>
      <c r="H100" s="1208"/>
      <c r="I100" s="1208"/>
      <c r="J100" s="1208"/>
      <c r="K100" s="242"/>
      <c r="L100" s="242"/>
      <c r="M100" s="392" t="s">
        <v>371</v>
      </c>
      <c r="N100" s="315"/>
      <c r="O100" s="854"/>
      <c r="P100" s="537"/>
      <c r="Q100" s="537"/>
    </row>
    <row r="101" spans="1:17">
      <c r="A101" s="537"/>
      <c r="B101" s="769"/>
      <c r="C101" s="707"/>
      <c r="D101" s="707" t="s">
        <v>260</v>
      </c>
      <c r="E101" s="707" t="s">
        <v>261</v>
      </c>
      <c r="F101" s="867"/>
      <c r="G101" s="707"/>
      <c r="H101" s="707"/>
      <c r="I101" s="853"/>
      <c r="J101" s="770"/>
      <c r="K101" s="242"/>
      <c r="L101" s="242"/>
      <c r="M101" s="393" t="s">
        <v>377</v>
      </c>
      <c r="N101" s="316">
        <f>SUM(N97:N100)</f>
        <v>0</v>
      </c>
      <c r="O101" s="854"/>
      <c r="P101" s="537"/>
      <c r="Q101" s="537"/>
    </row>
    <row r="102" spans="1:17">
      <c r="A102" s="537"/>
      <c r="B102" s="769"/>
      <c r="C102" s="707"/>
      <c r="D102" s="707"/>
      <c r="E102" s="707"/>
      <c r="F102" s="707"/>
      <c r="G102" s="707"/>
      <c r="H102" s="707"/>
      <c r="I102" s="857"/>
      <c r="J102" s="770"/>
      <c r="K102" s="858"/>
      <c r="L102" s="858"/>
      <c r="M102" s="853"/>
      <c r="N102" s="853"/>
      <c r="O102" s="854"/>
      <c r="P102" s="537"/>
      <c r="Q102" s="537"/>
    </row>
    <row r="103" spans="1:17" ht="13.8" thickBot="1">
      <c r="A103" s="537"/>
      <c r="B103" s="859"/>
      <c r="C103" s="1210" t="str">
        <f>C61</f>
        <v>version: RMD April 2021_MMAH Nov 2012</v>
      </c>
      <c r="D103" s="1210"/>
      <c r="E103" s="1210"/>
      <c r="F103" s="1210"/>
      <c r="G103" s="1210"/>
      <c r="H103" s="1210"/>
      <c r="I103" s="860"/>
      <c r="J103" s="861"/>
      <c r="K103" s="862"/>
      <c r="L103" s="862"/>
      <c r="M103" s="863"/>
      <c r="N103" s="863"/>
      <c r="O103" s="856"/>
      <c r="P103" s="537"/>
      <c r="Q103" s="537"/>
    </row>
    <row r="104" spans="1:17" ht="13.8" thickTop="1">
      <c r="A104" s="537"/>
      <c r="B104" s="537"/>
      <c r="C104" s="386"/>
    </row>
    <row r="105" spans="1:17">
      <c r="A105" s="537"/>
      <c r="B105" s="537"/>
    </row>
    <row r="106" spans="1:17">
      <c r="A106" s="537"/>
      <c r="B106" s="537"/>
    </row>
    <row r="107" spans="1:17">
      <c r="A107" s="537"/>
      <c r="B107" s="537"/>
    </row>
    <row r="108" spans="1:17">
      <c r="A108" s="537"/>
      <c r="B108" s="537"/>
    </row>
    <row r="109" spans="1:17">
      <c r="A109" s="537"/>
      <c r="B109" s="537"/>
    </row>
    <row r="110" spans="1:17">
      <c r="A110" s="537"/>
      <c r="B110" s="537"/>
    </row>
    <row r="111" spans="1:17">
      <c r="A111" s="537"/>
      <c r="B111" s="537"/>
    </row>
    <row r="112" spans="1:17">
      <c r="A112" s="537"/>
      <c r="B112" s="537"/>
    </row>
    <row r="113" spans="1:2">
      <c r="A113" s="537"/>
      <c r="B113" s="537"/>
    </row>
    <row r="114" spans="1:2">
      <c r="A114" s="537"/>
      <c r="B114" s="537"/>
    </row>
    <row r="115" spans="1:2">
      <c r="A115" s="537"/>
      <c r="B115" s="537"/>
    </row>
  </sheetData>
  <sheetProtection selectLockedCells="1"/>
  <mergeCells count="11">
    <mergeCell ref="C103:H103"/>
    <mergeCell ref="G21:J21"/>
    <mergeCell ref="F20:J20"/>
    <mergeCell ref="E40:J40"/>
    <mergeCell ref="E100:J100"/>
    <mergeCell ref="E80:J80"/>
    <mergeCell ref="E81:J81"/>
    <mergeCell ref="E82:J82"/>
    <mergeCell ref="E89:J89"/>
    <mergeCell ref="E90:J90"/>
    <mergeCell ref="E91:J91"/>
  </mergeCells>
  <phoneticPr fontId="11" type="noConversion"/>
  <pageMargins left="0.86" right="0.5" top="0.75" bottom="0.75" header="0.5" footer="0.25"/>
  <pageSetup scale="81" fitToHeight="2" orientation="portrait" r:id="rId1"/>
  <headerFooter alignWithMargins="0"/>
  <rowBreaks count="1" manualBreakCount="1">
    <brk id="62" min="1" max="14" man="1"/>
  </rowBreaks>
  <ignoredErrors>
    <ignoredError sqref="N3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pageSetUpPr fitToPage="1"/>
  </sheetPr>
  <dimension ref="A1:T40"/>
  <sheetViews>
    <sheetView showGridLines="0" showZeros="0" zoomScaleNormal="100" zoomScaleSheetLayoutView="100" workbookViewId="0">
      <selection activeCell="O15" sqref="O15"/>
    </sheetView>
  </sheetViews>
  <sheetFormatPr defaultColWidth="11.44140625" defaultRowHeight="15"/>
  <cols>
    <col min="1" max="1" width="1.44140625" style="89" customWidth="1"/>
    <col min="2" max="2" width="3" style="89" customWidth="1"/>
    <col min="3" max="3" width="2.5546875" style="89" customWidth="1"/>
    <col min="4" max="4" width="15.44140625" style="89" customWidth="1"/>
    <col min="5" max="5" width="18.6640625" style="89" customWidth="1"/>
    <col min="6" max="6" width="12.44140625" style="89" customWidth="1"/>
    <col min="7" max="7" width="4.6640625" style="89" customWidth="1"/>
    <col min="8" max="8" width="6.109375" style="89" customWidth="1"/>
    <col min="9" max="9" width="12.6640625" style="89" customWidth="1"/>
    <col min="10" max="10" width="2.33203125" style="89" customWidth="1"/>
    <col min="11" max="11" width="12.6640625" style="89" customWidth="1"/>
    <col min="12" max="12" width="2.33203125" style="89" customWidth="1"/>
    <col min="13" max="13" width="12.44140625" style="89" customWidth="1"/>
    <col min="14" max="14" width="2.44140625" style="89" customWidth="1"/>
    <col min="15" max="15" width="11.44140625" style="90" customWidth="1"/>
    <col min="16" max="16384" width="11.44140625" style="89"/>
  </cols>
  <sheetData>
    <row r="1" spans="1:20" ht="15.6" thickBot="1">
      <c r="A1" s="85"/>
      <c r="B1" s="86"/>
      <c r="C1" s="86"/>
      <c r="D1" s="86"/>
      <c r="E1" s="86"/>
      <c r="F1" s="86"/>
      <c r="G1" s="86"/>
      <c r="H1" s="87"/>
      <c r="I1" s="88"/>
      <c r="J1" s="86"/>
    </row>
    <row r="2" spans="1:20" ht="23.4" thickTop="1">
      <c r="B2" s="25"/>
      <c r="C2" s="52"/>
      <c r="D2" s="26"/>
      <c r="E2" s="27"/>
      <c r="F2" s="30"/>
      <c r="G2" s="30"/>
      <c r="H2" s="30"/>
      <c r="I2" s="30"/>
      <c r="J2" s="30"/>
      <c r="K2" s="30"/>
      <c r="L2" s="30"/>
      <c r="M2" s="46" t="s">
        <v>795</v>
      </c>
      <c r="N2" s="38"/>
    </row>
    <row r="3" spans="1:20" ht="22.8">
      <c r="B3" s="31" t="s">
        <v>0</v>
      </c>
      <c r="C3" s="21"/>
      <c r="D3" s="21"/>
      <c r="E3" s="21"/>
      <c r="F3" s="24"/>
      <c r="G3" s="24"/>
      <c r="H3" s="23"/>
      <c r="I3" s="23"/>
      <c r="J3" s="23"/>
      <c r="K3" s="23"/>
      <c r="L3" s="23"/>
      <c r="M3" s="44" t="s">
        <v>46</v>
      </c>
      <c r="N3" s="39"/>
    </row>
    <row r="4" spans="1:20">
      <c r="B4" s="31"/>
      <c r="C4" s="21"/>
      <c r="D4" s="207"/>
      <c r="E4" s="207"/>
      <c r="F4" s="208"/>
      <c r="G4" s="208"/>
      <c r="H4" s="208"/>
      <c r="I4" s="208"/>
      <c r="J4" s="208"/>
      <c r="K4" s="208"/>
      <c r="L4" s="208"/>
      <c r="M4" s="209"/>
      <c r="N4" s="32"/>
    </row>
    <row r="5" spans="1:20" ht="17.399999999999999">
      <c r="B5" s="36"/>
      <c r="C5" s="37"/>
      <c r="D5" s="210" t="s">
        <v>170</v>
      </c>
      <c r="E5" s="304">
        <f>+YearEnd</f>
        <v>0</v>
      </c>
      <c r="F5" s="208"/>
      <c r="G5" s="208"/>
      <c r="H5" s="208"/>
      <c r="I5" s="205"/>
      <c r="J5" s="208"/>
      <c r="K5" s="208"/>
      <c r="L5" s="208"/>
      <c r="M5" s="209">
        <f>+CorpName</f>
        <v>0</v>
      </c>
      <c r="N5" s="40"/>
    </row>
    <row r="6" spans="1:20" ht="17.399999999999999">
      <c r="B6" s="36"/>
      <c r="C6" s="37"/>
      <c r="D6" s="37"/>
      <c r="E6" s="37"/>
      <c r="F6" s="24"/>
      <c r="G6" s="24"/>
      <c r="H6" s="23"/>
      <c r="I6" s="23"/>
      <c r="J6" s="23"/>
      <c r="K6" s="23"/>
      <c r="L6" s="23"/>
      <c r="M6" s="57"/>
      <c r="N6" s="40"/>
    </row>
    <row r="7" spans="1:20" ht="16.2" thickBot="1">
      <c r="B7" s="107"/>
      <c r="C7" s="109" t="s">
        <v>603</v>
      </c>
      <c r="D7" s="109"/>
      <c r="E7" s="109"/>
      <c r="F7" s="110"/>
      <c r="G7" s="110"/>
      <c r="H7" s="110"/>
      <c r="I7" s="110"/>
      <c r="J7" s="110"/>
      <c r="K7" s="110"/>
      <c r="L7" s="110"/>
      <c r="M7" s="157" t="s">
        <v>98</v>
      </c>
      <c r="N7" s="117"/>
    </row>
    <row r="8" spans="1:20" ht="16.2" thickTop="1" thickBot="1">
      <c r="A8" s="85"/>
      <c r="B8" s="91"/>
      <c r="C8" s="92"/>
      <c r="D8" s="93"/>
      <c r="E8" s="86"/>
      <c r="F8" s="86"/>
      <c r="G8" s="86"/>
      <c r="H8" s="86"/>
      <c r="I8" s="86"/>
      <c r="J8" s="86"/>
      <c r="K8" s="93"/>
      <c r="L8" s="91"/>
    </row>
    <row r="9" spans="1:20" ht="15.6" thickTop="1">
      <c r="A9" s="85"/>
      <c r="B9" s="870"/>
      <c r="C9" s="871"/>
      <c r="D9" s="872"/>
      <c r="E9" s="872"/>
      <c r="F9" s="872"/>
      <c r="G9" s="872"/>
      <c r="H9" s="872"/>
      <c r="I9" s="872"/>
      <c r="J9" s="873"/>
      <c r="K9" s="874"/>
      <c r="L9" s="874"/>
      <c r="M9" s="874"/>
      <c r="N9" s="875"/>
    </row>
    <row r="10" spans="1:20">
      <c r="A10" s="85"/>
      <c r="B10" s="876"/>
      <c r="C10" s="877"/>
      <c r="D10" s="878"/>
      <c r="E10" s="877"/>
      <c r="F10" s="879"/>
      <c r="G10" s="879"/>
      <c r="H10" s="879"/>
      <c r="I10" s="880"/>
      <c r="J10" s="880"/>
      <c r="K10" s="880" t="s">
        <v>75</v>
      </c>
      <c r="L10" s="880"/>
      <c r="M10" s="880"/>
      <c r="N10" s="881"/>
      <c r="O10" s="94"/>
      <c r="S10" s="519"/>
    </row>
    <row r="11" spans="1:20">
      <c r="A11" s="85"/>
      <c r="B11" s="876"/>
      <c r="C11" s="882" t="s">
        <v>29</v>
      </c>
      <c r="D11" s="883"/>
      <c r="E11" s="877"/>
      <c r="F11" s="879"/>
      <c r="G11" s="879"/>
      <c r="H11" s="879"/>
      <c r="I11" s="880" t="s">
        <v>74</v>
      </c>
      <c r="J11" s="880"/>
      <c r="K11" s="880" t="s">
        <v>76</v>
      </c>
      <c r="L11" s="880"/>
      <c r="M11" s="880" t="s">
        <v>16</v>
      </c>
      <c r="N11" s="881"/>
      <c r="O11" s="94"/>
    </row>
    <row r="12" spans="1:20">
      <c r="A12" s="85"/>
      <c r="B12" s="876"/>
      <c r="C12" s="882"/>
      <c r="D12" s="883"/>
      <c r="E12" s="877"/>
      <c r="F12" s="879"/>
      <c r="G12" s="879"/>
      <c r="H12" s="879"/>
      <c r="I12" s="884" t="s">
        <v>62</v>
      </c>
      <c r="J12" s="885"/>
      <c r="K12" s="886" t="s">
        <v>61</v>
      </c>
      <c r="L12" s="885"/>
      <c r="M12" s="886" t="s">
        <v>60</v>
      </c>
      <c r="N12" s="881"/>
      <c r="O12" s="94"/>
    </row>
    <row r="13" spans="1:20" ht="15.6">
      <c r="A13" s="85"/>
      <c r="B13" s="876"/>
      <c r="C13" s="882"/>
      <c r="D13" s="882"/>
      <c r="E13" s="877"/>
      <c r="F13" s="879"/>
      <c r="G13" s="879"/>
      <c r="H13" s="879"/>
      <c r="I13" s="887"/>
      <c r="J13" s="888"/>
      <c r="K13" s="887"/>
      <c r="L13" s="888"/>
      <c r="M13" s="889"/>
      <c r="N13" s="881"/>
      <c r="O13" s="94"/>
    </row>
    <row r="14" spans="1:20">
      <c r="A14" s="85"/>
      <c r="B14" s="876"/>
      <c r="C14" s="882"/>
      <c r="D14" s="882" t="s">
        <v>30</v>
      </c>
      <c r="E14" s="878"/>
      <c r="F14" s="879"/>
      <c r="G14" s="879"/>
      <c r="H14" s="132">
        <v>610</v>
      </c>
      <c r="I14" s="320"/>
      <c r="J14" s="892"/>
      <c r="K14" s="320"/>
      <c r="L14" s="892"/>
      <c r="M14" s="330">
        <f>I14+K14</f>
        <v>0</v>
      </c>
      <c r="N14" s="881"/>
      <c r="O14" s="94"/>
    </row>
    <row r="15" spans="1:20">
      <c r="A15" s="85"/>
      <c r="B15" s="876"/>
      <c r="C15" s="882"/>
      <c r="D15" s="882" t="s">
        <v>72</v>
      </c>
      <c r="E15" s="878"/>
      <c r="F15" s="879"/>
      <c r="G15" s="879"/>
      <c r="H15" s="132">
        <v>611</v>
      </c>
      <c r="I15" s="321"/>
      <c r="J15" s="892"/>
      <c r="K15" s="879"/>
      <c r="L15" s="892"/>
      <c r="M15" s="330">
        <f>I15</f>
        <v>0</v>
      </c>
      <c r="N15" s="881"/>
      <c r="O15" s="94"/>
      <c r="T15" s="519"/>
    </row>
    <row r="16" spans="1:20">
      <c r="A16" s="85"/>
      <c r="B16" s="876"/>
      <c r="C16" s="882"/>
      <c r="D16" s="882" t="s">
        <v>73</v>
      </c>
      <c r="E16" s="878"/>
      <c r="F16" s="879"/>
      <c r="G16" s="879"/>
      <c r="H16" s="132">
        <v>612</v>
      </c>
      <c r="I16" s="321"/>
      <c r="J16" s="893"/>
      <c r="K16" s="902"/>
      <c r="L16" s="892"/>
      <c r="M16" s="330">
        <f>I16</f>
        <v>0</v>
      </c>
      <c r="N16" s="881"/>
      <c r="O16" s="94"/>
    </row>
    <row r="17" spans="1:18">
      <c r="A17" s="85"/>
      <c r="B17" s="876"/>
      <c r="C17" s="882"/>
      <c r="D17" s="882" t="s">
        <v>77</v>
      </c>
      <c r="E17" s="1209"/>
      <c r="F17" s="1209"/>
      <c r="G17" s="879"/>
      <c r="H17" s="132">
        <v>613</v>
      </c>
      <c r="I17" s="321"/>
      <c r="J17" s="893"/>
      <c r="K17" s="320"/>
      <c r="L17" s="892"/>
      <c r="M17" s="330">
        <f>K17+I17</f>
        <v>0</v>
      </c>
      <c r="N17" s="881"/>
      <c r="O17" s="94"/>
    </row>
    <row r="18" spans="1:18">
      <c r="A18" s="85"/>
      <c r="B18" s="876"/>
      <c r="C18" s="882"/>
      <c r="D18" s="882" t="s">
        <v>77</v>
      </c>
      <c r="E18" s="1214"/>
      <c r="F18" s="1214"/>
      <c r="G18" s="879"/>
      <c r="H18" s="132">
        <v>614</v>
      </c>
      <c r="I18" s="321"/>
      <c r="J18" s="893"/>
      <c r="K18" s="321"/>
      <c r="L18" s="892"/>
      <c r="M18" s="330">
        <f>K18+I18</f>
        <v>0</v>
      </c>
      <c r="N18" s="881"/>
      <c r="O18" s="94"/>
    </row>
    <row r="19" spans="1:18">
      <c r="A19" s="85"/>
      <c r="B19" s="876"/>
      <c r="C19" s="882"/>
      <c r="D19" s="882"/>
      <c r="E19" s="878"/>
      <c r="F19" s="879"/>
      <c r="G19" s="879"/>
      <c r="H19" s="879"/>
      <c r="I19" s="890"/>
      <c r="J19" s="890"/>
      <c r="K19" s="890"/>
      <c r="L19" s="890"/>
      <c r="M19" s="890"/>
      <c r="N19" s="881"/>
      <c r="O19" s="94"/>
    </row>
    <row r="20" spans="1:18">
      <c r="A20" s="85"/>
      <c r="B20" s="876"/>
      <c r="C20" s="882"/>
      <c r="D20" s="882" t="s">
        <v>78</v>
      </c>
      <c r="E20" s="878"/>
      <c r="F20" s="879"/>
      <c r="G20" s="891" t="s">
        <v>149</v>
      </c>
      <c r="H20" s="132">
        <v>615</v>
      </c>
      <c r="I20" s="322">
        <f>SUM(I14:I18)</f>
        <v>0</v>
      </c>
      <c r="J20" s="890"/>
      <c r="K20" s="241">
        <f>SUM(K14:K18)</f>
        <v>0</v>
      </c>
      <c r="L20" s="890"/>
      <c r="M20" s="241">
        <f>SUM(M14:M18)</f>
        <v>0</v>
      </c>
      <c r="N20" s="881"/>
      <c r="O20" s="94"/>
    </row>
    <row r="21" spans="1:18">
      <c r="A21" s="85"/>
      <c r="B21" s="876"/>
      <c r="C21" s="882"/>
      <c r="D21" s="882"/>
      <c r="E21" s="877"/>
      <c r="F21" s="879"/>
      <c r="G21" s="879"/>
      <c r="H21" s="879"/>
      <c r="I21" s="890"/>
      <c r="J21" s="890"/>
      <c r="K21" s="890"/>
      <c r="L21" s="890"/>
      <c r="M21" s="890"/>
      <c r="N21" s="881"/>
      <c r="O21" s="94"/>
    </row>
    <row r="22" spans="1:18">
      <c r="A22" s="85"/>
      <c r="B22" s="876"/>
      <c r="C22" s="882" t="s">
        <v>31</v>
      </c>
      <c r="D22" s="882"/>
      <c r="E22" s="877"/>
      <c r="F22" s="879"/>
      <c r="G22" s="879"/>
      <c r="H22" s="879"/>
      <c r="I22" s="890"/>
      <c r="J22" s="890"/>
      <c r="K22" s="890"/>
      <c r="L22" s="890"/>
      <c r="M22" s="890"/>
      <c r="N22" s="881"/>
      <c r="O22" s="94"/>
    </row>
    <row r="23" spans="1:18">
      <c r="A23" s="85"/>
      <c r="B23" s="876"/>
      <c r="C23" s="882"/>
      <c r="D23" s="882"/>
      <c r="E23" s="877"/>
      <c r="F23" s="879"/>
      <c r="G23" s="879"/>
      <c r="H23" s="891"/>
      <c r="I23" s="890"/>
      <c r="J23" s="890"/>
      <c r="K23" s="890"/>
      <c r="L23" s="890"/>
      <c r="M23" s="890"/>
      <c r="N23" s="881"/>
      <c r="O23" s="94"/>
    </row>
    <row r="24" spans="1:18">
      <c r="A24" s="85"/>
      <c r="B24" s="876"/>
      <c r="C24" s="882" t="s">
        <v>32</v>
      </c>
      <c r="D24" s="883"/>
      <c r="E24" s="877"/>
      <c r="F24" s="879"/>
      <c r="G24" s="879"/>
      <c r="H24" s="891"/>
      <c r="I24" s="890"/>
      <c r="J24" s="890"/>
      <c r="K24" s="890"/>
      <c r="L24" s="890"/>
      <c r="M24" s="890"/>
      <c r="N24" s="881"/>
      <c r="O24" s="94"/>
      <c r="R24" s="519"/>
    </row>
    <row r="25" spans="1:18">
      <c r="A25" s="85"/>
      <c r="B25" s="876"/>
      <c r="C25" s="882"/>
      <c r="D25" s="882" t="s">
        <v>250</v>
      </c>
      <c r="E25" s="878"/>
      <c r="F25" s="879"/>
      <c r="G25" s="879"/>
      <c r="H25" s="132">
        <v>620</v>
      </c>
      <c r="I25" s="320"/>
      <c r="J25" s="892"/>
      <c r="K25" s="320"/>
      <c r="L25" s="892"/>
      <c r="M25" s="322">
        <f>I25+K25</f>
        <v>0</v>
      </c>
      <c r="N25" s="881"/>
      <c r="O25" s="94"/>
    </row>
    <row r="26" spans="1:18">
      <c r="A26" s="85"/>
      <c r="B26" s="876"/>
      <c r="C26" s="882"/>
      <c r="D26" s="882" t="s">
        <v>33</v>
      </c>
      <c r="E26" s="878"/>
      <c r="F26" s="879"/>
      <c r="G26" s="879"/>
      <c r="H26" s="132">
        <v>621</v>
      </c>
      <c r="I26" s="321"/>
      <c r="J26" s="892"/>
      <c r="K26" s="321"/>
      <c r="L26" s="892"/>
      <c r="M26" s="322">
        <f>I26+K26</f>
        <v>0</v>
      </c>
      <c r="N26" s="881"/>
      <c r="O26" s="94"/>
    </row>
    <row r="27" spans="1:18">
      <c r="A27" s="85"/>
      <c r="B27" s="876"/>
      <c r="C27" s="882"/>
      <c r="D27" s="882" t="s">
        <v>23</v>
      </c>
      <c r="E27" s="878"/>
      <c r="F27" s="879"/>
      <c r="G27" s="879"/>
      <c r="H27" s="132">
        <v>622</v>
      </c>
      <c r="I27" s="321"/>
      <c r="J27" s="892"/>
      <c r="K27" s="321"/>
      <c r="L27" s="892"/>
      <c r="M27" s="322">
        <f>I27+K27</f>
        <v>0</v>
      </c>
      <c r="N27" s="881"/>
      <c r="O27" s="94"/>
    </row>
    <row r="28" spans="1:18">
      <c r="A28" s="85"/>
      <c r="B28" s="876"/>
      <c r="C28" s="882"/>
      <c r="D28" s="882" t="s">
        <v>24</v>
      </c>
      <c r="E28" s="878"/>
      <c r="F28" s="879"/>
      <c r="G28" s="879"/>
      <c r="H28" s="132">
        <v>623</v>
      </c>
      <c r="I28" s="321"/>
      <c r="J28" s="892"/>
      <c r="K28" s="321"/>
      <c r="L28" s="892"/>
      <c r="M28" s="322">
        <f>I28+K28</f>
        <v>0</v>
      </c>
      <c r="N28" s="881"/>
      <c r="O28" s="94"/>
    </row>
    <row r="29" spans="1:18">
      <c r="A29" s="85"/>
      <c r="B29" s="876"/>
      <c r="C29" s="882"/>
      <c r="D29" s="882" t="s">
        <v>77</v>
      </c>
      <c r="E29" s="1209"/>
      <c r="F29" s="1209"/>
      <c r="G29" s="879"/>
      <c r="H29" s="132">
        <v>624</v>
      </c>
      <c r="I29" s="321"/>
      <c r="J29" s="892"/>
      <c r="K29" s="321"/>
      <c r="L29" s="892"/>
      <c r="M29" s="322">
        <f>I29+K29</f>
        <v>0</v>
      </c>
      <c r="N29" s="881"/>
      <c r="O29" s="94"/>
    </row>
    <row r="30" spans="1:18">
      <c r="A30" s="85"/>
      <c r="B30" s="876"/>
      <c r="C30" s="882"/>
      <c r="D30" s="890"/>
      <c r="E30" s="878"/>
      <c r="F30" s="879"/>
      <c r="G30" s="879"/>
      <c r="H30" s="879"/>
      <c r="I30" s="890"/>
      <c r="J30" s="890"/>
      <c r="K30" s="890"/>
      <c r="L30" s="890"/>
      <c r="M30" s="890"/>
      <c r="N30" s="881"/>
      <c r="O30" s="94"/>
    </row>
    <row r="31" spans="1:18">
      <c r="A31" s="85"/>
      <c r="B31" s="876"/>
      <c r="C31" s="882"/>
      <c r="D31" s="882" t="s">
        <v>735</v>
      </c>
      <c r="E31" s="878"/>
      <c r="F31" s="879"/>
      <c r="G31" s="891" t="s">
        <v>150</v>
      </c>
      <c r="H31" s="132">
        <v>625</v>
      </c>
      <c r="I31" s="322">
        <f>SUM(I25:I29)</f>
        <v>0</v>
      </c>
      <c r="J31" s="890"/>
      <c r="K31" s="322">
        <f>SUM(K25:K29)</f>
        <v>0</v>
      </c>
      <c r="L31" s="890"/>
      <c r="M31" s="322">
        <f>SUM(M25:M29)</f>
        <v>0</v>
      </c>
      <c r="N31" s="881"/>
      <c r="O31" s="94"/>
    </row>
    <row r="32" spans="1:18">
      <c r="A32" s="85"/>
      <c r="B32" s="876"/>
      <c r="C32" s="882"/>
      <c r="D32" s="882" t="s">
        <v>51</v>
      </c>
      <c r="E32" s="878"/>
      <c r="F32" s="879"/>
      <c r="G32" s="879"/>
      <c r="H32" s="132">
        <v>626</v>
      </c>
      <c r="I32" s="321"/>
      <c r="J32" s="892"/>
      <c r="K32" s="321"/>
      <c r="L32" s="892"/>
      <c r="M32" s="322">
        <f>I32+K32</f>
        <v>0</v>
      </c>
      <c r="N32" s="881"/>
      <c r="O32" s="94"/>
    </row>
    <row r="33" spans="1:15">
      <c r="A33" s="85"/>
      <c r="B33" s="876"/>
      <c r="C33" s="882"/>
      <c r="D33" s="882" t="s">
        <v>58</v>
      </c>
      <c r="E33" s="878"/>
      <c r="F33" s="879"/>
      <c r="G33" s="879"/>
      <c r="H33" s="132">
        <v>627</v>
      </c>
      <c r="I33" s="321"/>
      <c r="J33" s="892"/>
      <c r="K33" s="321"/>
      <c r="L33" s="892"/>
      <c r="M33" s="322">
        <f>I33+K33</f>
        <v>0</v>
      </c>
      <c r="N33" s="881"/>
      <c r="O33" s="94"/>
    </row>
    <row r="34" spans="1:15">
      <c r="A34" s="85"/>
      <c r="B34" s="876"/>
      <c r="C34" s="882"/>
      <c r="D34" s="882"/>
      <c r="E34" s="878"/>
      <c r="F34" s="879"/>
      <c r="G34" s="879"/>
      <c r="H34" s="878"/>
      <c r="I34" s="883"/>
      <c r="J34" s="883"/>
      <c r="K34" s="883"/>
      <c r="L34" s="883"/>
      <c r="M34" s="883"/>
      <c r="N34" s="881"/>
      <c r="O34" s="94"/>
    </row>
    <row r="35" spans="1:15">
      <c r="A35" s="85"/>
      <c r="B35" s="876"/>
      <c r="C35" s="882"/>
      <c r="D35" s="882" t="s">
        <v>79</v>
      </c>
      <c r="E35" s="878"/>
      <c r="F35" s="879"/>
      <c r="G35" s="891" t="s">
        <v>178</v>
      </c>
      <c r="H35" s="132">
        <v>628</v>
      </c>
      <c r="I35" s="322">
        <f>SUM(I31:I33)</f>
        <v>0</v>
      </c>
      <c r="J35" s="890"/>
      <c r="K35" s="322">
        <f>SUM(K31:K33)</f>
        <v>0</v>
      </c>
      <c r="L35" s="890"/>
      <c r="M35" s="322">
        <f>SUM(M31:M33)</f>
        <v>0</v>
      </c>
      <c r="N35" s="881"/>
      <c r="O35" s="94"/>
    </row>
    <row r="36" spans="1:15">
      <c r="A36" s="85"/>
      <c r="B36" s="876"/>
      <c r="C36" s="882"/>
      <c r="D36" s="882"/>
      <c r="E36" s="878"/>
      <c r="F36" s="879"/>
      <c r="G36" s="879"/>
      <c r="H36" s="891"/>
      <c r="I36" s="894"/>
      <c r="J36" s="892"/>
      <c r="K36" s="894"/>
      <c r="L36" s="892"/>
      <c r="M36" s="895"/>
      <c r="N36" s="881"/>
      <c r="O36" s="94"/>
    </row>
    <row r="37" spans="1:15" ht="15.6" thickBot="1">
      <c r="A37" s="85"/>
      <c r="B37" s="876"/>
      <c r="C37" s="882"/>
      <c r="D37" s="882" t="s">
        <v>477</v>
      </c>
      <c r="E37" s="878"/>
      <c r="F37" s="877"/>
      <c r="G37" s="891" t="s">
        <v>151</v>
      </c>
      <c r="H37" s="132">
        <v>629</v>
      </c>
      <c r="I37" s="323">
        <f>I20-I35</f>
        <v>0</v>
      </c>
      <c r="J37" s="890"/>
      <c r="K37" s="323">
        <f>K20-K35</f>
        <v>0</v>
      </c>
      <c r="L37" s="890"/>
      <c r="M37" s="323">
        <f>M20-M35</f>
        <v>0</v>
      </c>
      <c r="N37" s="881"/>
      <c r="O37" s="94"/>
    </row>
    <row r="38" spans="1:15" ht="16.8" thickTop="1" thickBot="1">
      <c r="A38" s="85"/>
      <c r="B38" s="896"/>
      <c r="C38" s="1203" t="str">
        <f>+Version</f>
        <v>version: RMD April 2021_MMAH Nov 2012</v>
      </c>
      <c r="D38" s="1203"/>
      <c r="E38" s="1203"/>
      <c r="F38" s="1203"/>
      <c r="G38" s="1203"/>
      <c r="H38" s="1203"/>
      <c r="I38" s="897"/>
      <c r="J38" s="898"/>
      <c r="K38" s="899"/>
      <c r="L38" s="898"/>
      <c r="M38" s="900"/>
      <c r="N38" s="901"/>
      <c r="O38" s="95"/>
    </row>
    <row r="39" spans="1:15" ht="15.6" thickTop="1">
      <c r="B39" s="552"/>
      <c r="C39" s="552"/>
      <c r="D39" s="551"/>
      <c r="E39" s="551"/>
      <c r="F39" s="551"/>
      <c r="G39" s="551"/>
      <c r="H39" s="551"/>
      <c r="I39" s="551"/>
      <c r="J39" s="551"/>
      <c r="K39" s="551"/>
      <c r="L39" s="551"/>
      <c r="M39" s="551"/>
      <c r="N39" s="551"/>
    </row>
    <row r="40" spans="1:15" ht="15.6">
      <c r="B40" s="96"/>
      <c r="M40" s="97"/>
      <c r="N40" s="551"/>
    </row>
  </sheetData>
  <sheetProtection selectLockedCells="1"/>
  <mergeCells count="4">
    <mergeCell ref="E17:F17"/>
    <mergeCell ref="E18:F18"/>
    <mergeCell ref="E29:F29"/>
    <mergeCell ref="C38:H38"/>
  </mergeCells>
  <phoneticPr fontId="43" type="noConversion"/>
  <pageMargins left="0.86" right="0.5" top="0.75" bottom="0.5" header="0.5" footer="0.25"/>
  <pageSetup scale="8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
    <pageSetUpPr fitToPage="1"/>
  </sheetPr>
  <dimension ref="A1:O51"/>
  <sheetViews>
    <sheetView showGridLines="0" showZeros="0" zoomScaleNormal="100" zoomScaleSheetLayoutView="100" workbookViewId="0">
      <selection activeCell="R21" sqref="R21"/>
    </sheetView>
  </sheetViews>
  <sheetFormatPr defaultColWidth="9.109375" defaultRowHeight="13.2"/>
  <cols>
    <col min="1" max="1" width="1" customWidth="1"/>
    <col min="2" max="2" width="1.5546875" customWidth="1"/>
    <col min="3" max="3" width="3.33203125" customWidth="1"/>
    <col min="4" max="4" width="3.6640625" customWidth="1"/>
    <col min="5" max="5" width="5.88671875" customWidth="1"/>
    <col min="6" max="6" width="15.5546875" customWidth="1"/>
    <col min="7" max="7" width="24.5546875" customWidth="1"/>
    <col min="8" max="8" width="9.33203125" customWidth="1"/>
    <col min="9" max="9" width="9.109375" hidden="1" customWidth="1"/>
    <col min="10" max="10" width="4.6640625" customWidth="1"/>
    <col min="11" max="12" width="11.44140625" customWidth="1"/>
    <col min="13" max="14" width="10.6640625" customWidth="1"/>
    <col min="15" max="15" width="2.44140625" customWidth="1"/>
    <col min="16" max="16" width="1.6640625" style="661" customWidth="1"/>
    <col min="17" max="16384" width="9.109375" style="661"/>
  </cols>
  <sheetData>
    <row r="1" spans="1:15" ht="13.8" thickBot="1"/>
    <row r="2" spans="1:15" ht="23.4" thickTop="1">
      <c r="B2" s="25"/>
      <c r="C2" s="52"/>
      <c r="D2" s="26"/>
      <c r="E2" s="27"/>
      <c r="F2" s="30"/>
      <c r="G2" s="30"/>
      <c r="H2" s="46"/>
      <c r="I2" s="47"/>
      <c r="J2" s="47"/>
      <c r="K2" s="46"/>
      <c r="L2" s="46"/>
      <c r="M2" s="46"/>
      <c r="N2" s="46" t="s">
        <v>795</v>
      </c>
      <c r="O2" s="38"/>
    </row>
    <row r="3" spans="1:15" ht="22.8">
      <c r="B3" s="31" t="s">
        <v>0</v>
      </c>
      <c r="C3" s="21"/>
      <c r="D3" s="21"/>
      <c r="E3" s="21"/>
      <c r="F3" s="24"/>
      <c r="G3" s="24"/>
      <c r="H3" s="44"/>
      <c r="I3" s="48"/>
      <c r="J3" s="48"/>
      <c r="K3" s="44"/>
      <c r="L3" s="44"/>
      <c r="M3" s="44"/>
      <c r="N3" s="44" t="s">
        <v>46</v>
      </c>
      <c r="O3" s="39"/>
    </row>
    <row r="4" spans="1:15">
      <c r="B4" s="31"/>
      <c r="C4" s="21"/>
      <c r="D4" s="21"/>
      <c r="E4" s="21"/>
      <c r="F4" s="24"/>
      <c r="G4" s="24"/>
      <c r="H4" s="35"/>
      <c r="I4" s="49"/>
      <c r="J4" s="49"/>
      <c r="K4" s="56"/>
      <c r="L4" s="56"/>
      <c r="M4" s="56"/>
      <c r="N4" s="56"/>
      <c r="O4" s="50"/>
    </row>
    <row r="5" spans="1:15">
      <c r="B5" s="36"/>
      <c r="C5" s="37"/>
      <c r="D5" s="211"/>
      <c r="E5" s="162" t="s">
        <v>170</v>
      </c>
      <c r="F5" s="531">
        <f>+YearEnd</f>
        <v>0</v>
      </c>
      <c r="G5" s="305"/>
      <c r="I5" s="49"/>
      <c r="K5" s="159"/>
      <c r="L5" s="198"/>
      <c r="M5" s="212"/>
      <c r="N5" s="212">
        <f>+CorpName</f>
        <v>0</v>
      </c>
      <c r="O5" s="213"/>
    </row>
    <row r="6" spans="1:15" ht="17.399999999999999">
      <c r="B6" s="36"/>
      <c r="C6" s="37"/>
      <c r="D6" s="37"/>
      <c r="E6" s="37"/>
      <c r="F6" s="24"/>
      <c r="G6" s="24"/>
      <c r="H6" s="45"/>
      <c r="I6" s="49"/>
      <c r="J6" s="49"/>
      <c r="K6" s="57"/>
      <c r="L6" s="57"/>
      <c r="M6" s="57"/>
      <c r="N6" s="57"/>
      <c r="O6" s="51"/>
    </row>
    <row r="7" spans="1:15" ht="16.2" thickBot="1">
      <c r="B7" s="107"/>
      <c r="C7" s="108" t="s">
        <v>64</v>
      </c>
      <c r="D7" s="109"/>
      <c r="E7" s="109"/>
      <c r="F7" s="110"/>
      <c r="G7" s="110"/>
      <c r="H7" s="111"/>
      <c r="I7" s="123"/>
      <c r="J7" s="111"/>
      <c r="K7" s="157"/>
      <c r="L7" s="157"/>
      <c r="M7" s="157"/>
      <c r="N7" s="157" t="s">
        <v>99</v>
      </c>
      <c r="O7" s="117"/>
    </row>
    <row r="8" spans="1:15" ht="14.4" thickTop="1" thickBot="1">
      <c r="B8" s="62"/>
      <c r="C8" s="62"/>
      <c r="D8" s="62"/>
      <c r="E8" s="53"/>
      <c r="F8" s="53"/>
      <c r="G8" s="53"/>
      <c r="H8" s="63"/>
      <c r="I8" s="63"/>
      <c r="J8" s="48"/>
      <c r="K8" s="64"/>
      <c r="L8" s="64"/>
      <c r="M8" s="64"/>
      <c r="N8" s="64"/>
      <c r="O8" s="65"/>
    </row>
    <row r="9" spans="1:15" ht="14.4" thickTop="1" thickBot="1">
      <c r="B9" s="736"/>
      <c r="C9" s="737"/>
      <c r="D9" s="737"/>
      <c r="E9" s="737"/>
      <c r="F9" s="737"/>
      <c r="G9" s="737"/>
      <c r="H9" s="737"/>
      <c r="I9" s="54"/>
      <c r="J9" s="737"/>
      <c r="K9" s="558" t="s">
        <v>217</v>
      </c>
      <c r="L9" s="558" t="s">
        <v>92</v>
      </c>
      <c r="M9" s="559" t="s">
        <v>214</v>
      </c>
      <c r="N9" s="910"/>
      <c r="O9" s="911"/>
    </row>
    <row r="10" spans="1:15" ht="13.8" thickTop="1">
      <c r="B10" s="738"/>
      <c r="C10" s="114"/>
      <c r="D10" s="114"/>
      <c r="E10" s="114"/>
      <c r="F10" s="114"/>
      <c r="G10" s="114"/>
      <c r="H10" s="114"/>
      <c r="I10" s="42"/>
      <c r="J10" s="114"/>
      <c r="K10" s="560" t="s">
        <v>71</v>
      </c>
      <c r="L10" s="560" t="s">
        <v>201</v>
      </c>
      <c r="M10" s="561" t="s">
        <v>7</v>
      </c>
      <c r="N10" s="562" t="s">
        <v>16</v>
      </c>
      <c r="O10" s="909"/>
    </row>
    <row r="11" spans="1:15">
      <c r="B11" s="738"/>
      <c r="C11" s="114" t="s">
        <v>35</v>
      </c>
      <c r="D11" s="114"/>
      <c r="E11" s="114"/>
      <c r="F11" s="114"/>
      <c r="G11" s="114"/>
      <c r="H11" s="118" t="s">
        <v>180</v>
      </c>
      <c r="I11" s="12"/>
      <c r="J11" s="83">
        <v>651</v>
      </c>
      <c r="K11" s="324"/>
      <c r="L11" s="325"/>
      <c r="M11" s="325"/>
      <c r="N11" s="316">
        <f>SUM(K11:M11)</f>
        <v>0</v>
      </c>
      <c r="O11" s="909"/>
    </row>
    <row r="12" spans="1:15">
      <c r="B12" s="738"/>
      <c r="C12" s="114"/>
      <c r="D12" s="114"/>
      <c r="E12" s="114"/>
      <c r="F12" s="114"/>
      <c r="G12" s="114"/>
      <c r="H12" s="906"/>
      <c r="I12" s="43"/>
      <c r="J12" s="105"/>
      <c r="K12" s="798"/>
      <c r="L12" s="798"/>
      <c r="M12" s="798"/>
      <c r="N12" s="798"/>
      <c r="O12" s="909"/>
    </row>
    <row r="13" spans="1:15">
      <c r="B13" s="905"/>
      <c r="C13" s="122"/>
      <c r="D13" s="114" t="s">
        <v>36</v>
      </c>
      <c r="E13" s="114"/>
      <c r="F13" s="122"/>
      <c r="G13" s="122"/>
      <c r="H13" s="906"/>
      <c r="I13" s="43"/>
      <c r="J13" s="105"/>
      <c r="K13" s="798"/>
      <c r="L13" s="798"/>
      <c r="M13" s="798"/>
      <c r="N13" s="798"/>
      <c r="O13" s="747"/>
    </row>
    <row r="14" spans="1:15">
      <c r="B14" s="905"/>
      <c r="C14" s="122"/>
      <c r="D14" s="122"/>
      <c r="E14" s="114" t="s">
        <v>128</v>
      </c>
      <c r="F14" s="114"/>
      <c r="G14" s="114"/>
      <c r="H14" s="118" t="s">
        <v>215</v>
      </c>
      <c r="I14" s="12"/>
      <c r="J14" s="83">
        <v>652</v>
      </c>
      <c r="K14" s="326">
        <f>+'A4 - Operations'!N31</f>
        <v>0</v>
      </c>
      <c r="L14" s="316">
        <f>+'B1 - MNP Stmt of Operations'!I33</f>
        <v>0</v>
      </c>
      <c r="M14" s="325"/>
      <c r="N14" s="316">
        <f>SUM(K14:M14)</f>
        <v>0</v>
      </c>
      <c r="O14" s="747"/>
    </row>
    <row r="15" spans="1:15">
      <c r="A15" s="634"/>
      <c r="B15" s="928"/>
      <c r="C15" s="929"/>
      <c r="D15" s="929"/>
      <c r="E15" s="930" t="s">
        <v>744</v>
      </c>
      <c r="F15" s="931"/>
      <c r="G15" s="931"/>
      <c r="H15" s="932" t="s">
        <v>767</v>
      </c>
      <c r="I15" s="635"/>
      <c r="J15" s="83">
        <v>653</v>
      </c>
      <c r="K15" s="326">
        <f>IF('A9-Part VII HSA - Reg'!K89&gt;0,'A9-Part VII HSA - Reg'!K89,'A10-Part VII HSA - 100% RGI'!K55)</f>
        <v>0</v>
      </c>
      <c r="L15" s="903"/>
      <c r="M15" s="904"/>
      <c r="N15" s="316">
        <f>SUM(K15:M15)</f>
        <v>0</v>
      </c>
      <c r="O15" s="933"/>
    </row>
    <row r="16" spans="1:15">
      <c r="B16" s="905"/>
      <c r="C16" s="122"/>
      <c r="D16" s="122"/>
      <c r="E16" s="114" t="s">
        <v>531</v>
      </c>
      <c r="F16" s="114"/>
      <c r="G16" s="114"/>
      <c r="H16" s="908"/>
      <c r="I16" s="16"/>
      <c r="J16" s="83">
        <v>654</v>
      </c>
      <c r="K16" s="327"/>
      <c r="L16" s="325"/>
      <c r="M16" s="325"/>
      <c r="N16" s="316">
        <f>SUM(K16:M16)</f>
        <v>0</v>
      </c>
      <c r="O16" s="747"/>
    </row>
    <row r="17" spans="2:15">
      <c r="B17" s="905"/>
      <c r="C17" s="122"/>
      <c r="D17" s="122"/>
      <c r="E17" s="114" t="s">
        <v>22</v>
      </c>
      <c r="F17" s="329"/>
      <c r="G17" s="329"/>
      <c r="H17" s="908"/>
      <c r="I17" s="16"/>
      <c r="J17" s="83">
        <v>655</v>
      </c>
      <c r="K17" s="327"/>
      <c r="L17" s="325"/>
      <c r="M17" s="325"/>
      <c r="N17" s="316">
        <f>SUM(K17:M17)</f>
        <v>0</v>
      </c>
      <c r="O17" s="747"/>
    </row>
    <row r="18" spans="2:15">
      <c r="B18" s="905"/>
      <c r="C18" s="122"/>
      <c r="D18" s="122"/>
      <c r="E18" s="114" t="s">
        <v>581</v>
      </c>
      <c r="F18" s="114"/>
      <c r="G18" s="329"/>
      <c r="H18" s="908"/>
      <c r="I18" s="16"/>
      <c r="J18" s="83">
        <v>656</v>
      </c>
      <c r="K18" s="327"/>
      <c r="L18" s="325"/>
      <c r="M18" s="325"/>
      <c r="N18" s="316">
        <f>SUM(K18:M18)</f>
        <v>0</v>
      </c>
      <c r="O18" s="747"/>
    </row>
    <row r="19" spans="2:15">
      <c r="B19" s="905"/>
      <c r="C19" s="122"/>
      <c r="D19" s="122"/>
      <c r="E19" s="114"/>
      <c r="F19" s="114"/>
      <c r="G19" s="114"/>
      <c r="H19" s="906"/>
      <c r="I19" s="921"/>
      <c r="J19" s="105"/>
      <c r="K19" s="798"/>
      <c r="L19" s="798"/>
      <c r="M19" s="798"/>
      <c r="N19" s="798"/>
      <c r="O19" s="747"/>
    </row>
    <row r="20" spans="2:15">
      <c r="B20" s="738"/>
      <c r="C20" s="114"/>
      <c r="D20" s="114"/>
      <c r="E20" s="114"/>
      <c r="F20" s="114" t="s">
        <v>141</v>
      </c>
      <c r="G20" s="114"/>
      <c r="H20" s="118" t="s">
        <v>190</v>
      </c>
      <c r="I20" s="8"/>
      <c r="J20" s="83">
        <v>660</v>
      </c>
      <c r="K20" s="322">
        <f>SUM(K11:K18)</f>
        <v>0</v>
      </c>
      <c r="L20" s="322">
        <f>SUM(L11:L18)</f>
        <v>0</v>
      </c>
      <c r="M20" s="322">
        <f>SUM(M11:M18)</f>
        <v>0</v>
      </c>
      <c r="N20" s="322">
        <f>SUM(N11:N18)</f>
        <v>0</v>
      </c>
      <c r="O20" s="747"/>
    </row>
    <row r="21" spans="2:15">
      <c r="B21" s="905"/>
      <c r="C21" s="122"/>
      <c r="D21" s="122"/>
      <c r="E21" s="114" t="s">
        <v>0</v>
      </c>
      <c r="F21" s="114"/>
      <c r="G21" s="114"/>
      <c r="H21" s="906"/>
      <c r="I21" s="119"/>
      <c r="J21" s="105"/>
      <c r="K21" s="798"/>
      <c r="L21" s="798"/>
      <c r="M21" s="798"/>
      <c r="N21" s="798"/>
      <c r="O21" s="909"/>
    </row>
    <row r="22" spans="2:15">
      <c r="B22" s="738"/>
      <c r="C22" s="114"/>
      <c r="D22" s="114" t="s">
        <v>93</v>
      </c>
      <c r="E22" s="122"/>
      <c r="F22" s="114"/>
      <c r="G22" s="114"/>
      <c r="H22" s="118"/>
      <c r="I22" s="124"/>
      <c r="J22" s="122"/>
      <c r="K22" s="801"/>
      <c r="L22" s="801"/>
      <c r="M22" s="801"/>
      <c r="N22" s="801"/>
      <c r="O22" s="909"/>
    </row>
    <row r="23" spans="2:15">
      <c r="B23" s="738"/>
      <c r="C23" s="114"/>
      <c r="D23" s="114"/>
      <c r="E23" s="1215"/>
      <c r="F23" s="1215"/>
      <c r="G23" s="1216"/>
      <c r="H23" s="118"/>
      <c r="I23" s="84"/>
      <c r="J23" s="83">
        <v>671</v>
      </c>
      <c r="K23" s="328"/>
      <c r="L23" s="325"/>
      <c r="M23" s="325"/>
      <c r="N23" s="316">
        <f t="shared" ref="N23:N34" si="0">SUM(K23:M23)</f>
        <v>0</v>
      </c>
      <c r="O23" s="909"/>
    </row>
    <row r="24" spans="2:15">
      <c r="B24" s="738"/>
      <c r="C24" s="114"/>
      <c r="D24" s="114"/>
      <c r="E24" s="1215"/>
      <c r="F24" s="1215"/>
      <c r="G24" s="1216"/>
      <c r="H24" s="118"/>
      <c r="I24" s="84"/>
      <c r="J24" s="83">
        <v>672</v>
      </c>
      <c r="K24" s="325"/>
      <c r="L24" s="325"/>
      <c r="M24" s="325"/>
      <c r="N24" s="316">
        <f t="shared" si="0"/>
        <v>0</v>
      </c>
      <c r="O24" s="909"/>
    </row>
    <row r="25" spans="2:15">
      <c r="B25" s="738"/>
      <c r="C25" s="114"/>
      <c r="D25" s="114"/>
      <c r="E25" s="1215"/>
      <c r="F25" s="1215"/>
      <c r="G25" s="1216"/>
      <c r="H25" s="118"/>
      <c r="I25" s="84"/>
      <c r="J25" s="83">
        <v>673</v>
      </c>
      <c r="K25" s="325"/>
      <c r="L25" s="325"/>
      <c r="M25" s="325"/>
      <c r="N25" s="316">
        <f t="shared" si="0"/>
        <v>0</v>
      </c>
      <c r="O25" s="909"/>
    </row>
    <row r="26" spans="2:15">
      <c r="B26" s="738"/>
      <c r="C26" s="114"/>
      <c r="D26" s="114"/>
      <c r="E26" s="1215"/>
      <c r="F26" s="1215"/>
      <c r="G26" s="1216"/>
      <c r="H26" s="118"/>
      <c r="I26" s="84"/>
      <c r="J26" s="83">
        <v>674</v>
      </c>
      <c r="K26" s="325"/>
      <c r="L26" s="325"/>
      <c r="M26" s="325"/>
      <c r="N26" s="316">
        <f t="shared" si="0"/>
        <v>0</v>
      </c>
      <c r="O26" s="909"/>
    </row>
    <row r="27" spans="2:15">
      <c r="B27" s="738"/>
      <c r="C27" s="114"/>
      <c r="D27" s="114"/>
      <c r="E27" s="1215"/>
      <c r="F27" s="1215"/>
      <c r="G27" s="1216"/>
      <c r="H27" s="118"/>
      <c r="I27" s="84"/>
      <c r="J27" s="83">
        <v>675</v>
      </c>
      <c r="K27" s="325"/>
      <c r="L27" s="325"/>
      <c r="M27" s="325"/>
      <c r="N27" s="316">
        <f t="shared" si="0"/>
        <v>0</v>
      </c>
      <c r="O27" s="909"/>
    </row>
    <row r="28" spans="2:15">
      <c r="B28" s="738"/>
      <c r="C28" s="114"/>
      <c r="D28" s="114"/>
      <c r="E28" s="1215"/>
      <c r="F28" s="1215"/>
      <c r="G28" s="1216"/>
      <c r="H28" s="118"/>
      <c r="I28" s="84"/>
      <c r="J28" s="83">
        <v>676</v>
      </c>
      <c r="K28" s="325"/>
      <c r="L28" s="325"/>
      <c r="M28" s="325"/>
      <c r="N28" s="316">
        <f t="shared" si="0"/>
        <v>0</v>
      </c>
      <c r="O28" s="909"/>
    </row>
    <row r="29" spans="2:15">
      <c r="B29" s="738"/>
      <c r="C29" s="114"/>
      <c r="D29" s="114"/>
      <c r="E29" s="1215"/>
      <c r="F29" s="1215"/>
      <c r="G29" s="1216"/>
      <c r="H29" s="118"/>
      <c r="I29" s="84"/>
      <c r="J29" s="83">
        <v>677</v>
      </c>
      <c r="K29" s="325"/>
      <c r="L29" s="325"/>
      <c r="M29" s="325"/>
      <c r="N29" s="316">
        <f t="shared" si="0"/>
        <v>0</v>
      </c>
      <c r="O29" s="909"/>
    </row>
    <row r="30" spans="2:15">
      <c r="B30" s="738"/>
      <c r="C30" s="114"/>
      <c r="D30" s="114"/>
      <c r="E30" s="1215"/>
      <c r="F30" s="1215"/>
      <c r="G30" s="1216"/>
      <c r="H30" s="118"/>
      <c r="I30" s="84"/>
      <c r="J30" s="83">
        <v>678</v>
      </c>
      <c r="K30" s="325"/>
      <c r="L30" s="325"/>
      <c r="M30" s="325"/>
      <c r="N30" s="316">
        <f t="shared" si="0"/>
        <v>0</v>
      </c>
      <c r="O30" s="909"/>
    </row>
    <row r="31" spans="2:15">
      <c r="B31" s="738"/>
      <c r="C31" s="114"/>
      <c r="D31" s="114"/>
      <c r="E31" s="1215"/>
      <c r="F31" s="1215"/>
      <c r="G31" s="1216"/>
      <c r="H31" s="118"/>
      <c r="I31" s="84"/>
      <c r="J31" s="83">
        <v>679</v>
      </c>
      <c r="K31" s="325"/>
      <c r="L31" s="325"/>
      <c r="M31" s="325"/>
      <c r="N31" s="316">
        <f t="shared" si="0"/>
        <v>0</v>
      </c>
      <c r="O31" s="909"/>
    </row>
    <row r="32" spans="2:15">
      <c r="B32" s="738"/>
      <c r="C32" s="114"/>
      <c r="D32" s="114"/>
      <c r="E32" s="1215"/>
      <c r="F32" s="1215"/>
      <c r="G32" s="1216"/>
      <c r="H32" s="118"/>
      <c r="I32" s="84"/>
      <c r="J32" s="83">
        <v>680</v>
      </c>
      <c r="K32" s="325"/>
      <c r="L32" s="325"/>
      <c r="M32" s="325"/>
      <c r="N32" s="316">
        <f t="shared" si="0"/>
        <v>0</v>
      </c>
      <c r="O32" s="909"/>
    </row>
    <row r="33" spans="1:15">
      <c r="B33" s="738"/>
      <c r="C33" s="114"/>
      <c r="D33" s="114"/>
      <c r="E33" s="1215"/>
      <c r="F33" s="1215"/>
      <c r="G33" s="1216"/>
      <c r="H33" s="118"/>
      <c r="I33" s="84"/>
      <c r="J33" s="83">
        <v>681</v>
      </c>
      <c r="K33" s="325"/>
      <c r="L33" s="325"/>
      <c r="M33" s="325"/>
      <c r="N33" s="316">
        <f t="shared" si="0"/>
        <v>0</v>
      </c>
      <c r="O33" s="909"/>
    </row>
    <row r="34" spans="1:15">
      <c r="B34" s="738"/>
      <c r="C34" s="114"/>
      <c r="D34" s="114"/>
      <c r="E34" s="1215"/>
      <c r="F34" s="1215"/>
      <c r="G34" s="1216"/>
      <c r="H34" s="118"/>
      <c r="I34" s="84"/>
      <c r="J34" s="83">
        <v>682</v>
      </c>
      <c r="K34" s="325"/>
      <c r="L34" s="325"/>
      <c r="M34" s="325"/>
      <c r="N34" s="316">
        <f t="shared" si="0"/>
        <v>0</v>
      </c>
      <c r="O34" s="909"/>
    </row>
    <row r="35" spans="1:15">
      <c r="B35" s="738"/>
      <c r="C35" s="114"/>
      <c r="D35" s="114"/>
      <c r="E35" s="1215"/>
      <c r="F35" s="1215"/>
      <c r="G35" s="1216"/>
      <c r="H35" s="118"/>
      <c r="I35" s="84"/>
      <c r="J35" s="83">
        <v>683</v>
      </c>
      <c r="K35" s="325"/>
      <c r="L35" s="325"/>
      <c r="M35" s="325"/>
      <c r="N35" s="316">
        <f>SUM(K35:M35)</f>
        <v>0</v>
      </c>
      <c r="O35" s="909"/>
    </row>
    <row r="36" spans="1:15">
      <c r="B36" s="905"/>
      <c r="C36" s="122"/>
      <c r="D36" s="122"/>
      <c r="E36" s="114"/>
      <c r="F36" s="114"/>
      <c r="G36" s="114"/>
      <c r="H36" s="906"/>
      <c r="I36" s="42"/>
      <c r="J36" s="105"/>
      <c r="K36" s="798"/>
      <c r="L36" s="798"/>
      <c r="M36" s="798"/>
      <c r="N36" s="798"/>
      <c r="O36" s="909"/>
    </row>
    <row r="37" spans="1:15">
      <c r="B37" s="905"/>
      <c r="C37" s="122"/>
      <c r="D37" s="122"/>
      <c r="E37" s="114"/>
      <c r="F37" s="114" t="s">
        <v>65</v>
      </c>
      <c r="G37" s="114"/>
      <c r="H37" s="118" t="s">
        <v>153</v>
      </c>
      <c r="I37" s="8"/>
      <c r="J37" s="83">
        <v>685</v>
      </c>
      <c r="K37" s="322">
        <f>SUM(K23:K35)</f>
        <v>0</v>
      </c>
      <c r="L37" s="322">
        <f>SUM(L23:L35)</f>
        <v>0</v>
      </c>
      <c r="M37" s="322">
        <f>SUM(M23:M35)</f>
        <v>0</v>
      </c>
      <c r="N37" s="322">
        <f>SUM(N23:N35)</f>
        <v>0</v>
      </c>
      <c r="O37" s="909"/>
    </row>
    <row r="38" spans="1:15">
      <c r="B38" s="905"/>
      <c r="C38" s="122"/>
      <c r="D38" s="122"/>
      <c r="E38" s="114"/>
      <c r="F38" s="114"/>
      <c r="G38" s="114"/>
      <c r="H38" s="906"/>
      <c r="I38" s="42"/>
      <c r="J38" s="105"/>
      <c r="K38" s="798"/>
      <c r="L38" s="798"/>
      <c r="M38" s="798"/>
      <c r="N38" s="798"/>
      <c r="O38" s="909"/>
    </row>
    <row r="39" spans="1:15" ht="13.8" thickBot="1">
      <c r="B39" s="738"/>
      <c r="C39" s="114" t="s">
        <v>37</v>
      </c>
      <c r="D39" s="114"/>
      <c r="E39" s="114"/>
      <c r="F39" s="114"/>
      <c r="G39" s="114"/>
      <c r="H39" s="118" t="s">
        <v>191</v>
      </c>
      <c r="I39" s="17"/>
      <c r="J39" s="83">
        <v>690</v>
      </c>
      <c r="K39" s="323">
        <f>K20-K37</f>
        <v>0</v>
      </c>
      <c r="L39" s="323">
        <f>L20-L37</f>
        <v>0</v>
      </c>
      <c r="M39" s="323">
        <f>M20-M37</f>
        <v>0</v>
      </c>
      <c r="N39" s="323">
        <f>N20-N37</f>
        <v>0</v>
      </c>
      <c r="O39" s="909" t="s">
        <v>0</v>
      </c>
    </row>
    <row r="40" spans="1:15" ht="13.8" thickTop="1">
      <c r="B40" s="905"/>
      <c r="C40" s="122"/>
      <c r="D40" s="122"/>
      <c r="E40" s="114"/>
      <c r="F40" s="114"/>
      <c r="G40" s="114"/>
      <c r="H40" s="906"/>
      <c r="I40" s="42"/>
      <c r="J40" s="922"/>
      <c r="K40" s="923"/>
      <c r="L40" s="923"/>
      <c r="M40" s="923"/>
      <c r="N40" s="923"/>
      <c r="O40" s="909"/>
    </row>
    <row r="41" spans="1:15">
      <c r="B41" s="738"/>
      <c r="C41" s="114" t="s">
        <v>38</v>
      </c>
      <c r="D41" s="114"/>
      <c r="E41" s="114"/>
      <c r="F41" s="114"/>
      <c r="G41" s="114"/>
      <c r="H41" s="906"/>
      <c r="I41" s="42"/>
      <c r="J41" s="922"/>
      <c r="K41" s="923"/>
      <c r="L41" s="923"/>
      <c r="M41" s="923"/>
      <c r="N41" s="923"/>
      <c r="O41" s="909"/>
    </row>
    <row r="42" spans="1:15" ht="13.8" thickBot="1">
      <c r="B42" s="905"/>
      <c r="C42" s="122"/>
      <c r="D42" s="122"/>
      <c r="E42" s="743" t="s">
        <v>741</v>
      </c>
      <c r="F42" s="114"/>
      <c r="G42" s="114"/>
      <c r="H42" s="118" t="s">
        <v>57</v>
      </c>
      <c r="I42" s="12"/>
      <c r="J42" s="83">
        <v>695</v>
      </c>
      <c r="K42" s="323">
        <f>'A3 - Fin Position'!$Y$15</f>
        <v>0</v>
      </c>
      <c r="L42" s="423"/>
      <c r="M42" s="423"/>
      <c r="N42" s="323">
        <f>SUM(K42:M42)</f>
        <v>0</v>
      </c>
      <c r="O42" s="909"/>
    </row>
    <row r="43" spans="1:15" ht="13.8" thickTop="1">
      <c r="B43" s="905"/>
      <c r="C43" s="122"/>
      <c r="D43" s="122"/>
      <c r="E43" s="114"/>
      <c r="F43" s="114"/>
      <c r="G43" s="114"/>
      <c r="H43" s="906"/>
      <c r="I43" s="122"/>
      <c r="J43" s="105"/>
      <c r="K43" s="801"/>
      <c r="L43" s="801"/>
      <c r="M43" s="801"/>
      <c r="N43" s="801"/>
      <c r="O43" s="909"/>
    </row>
    <row r="44" spans="1:15" ht="13.8" thickBot="1">
      <c r="B44" s="738"/>
      <c r="C44" s="907" t="s">
        <v>782</v>
      </c>
      <c r="D44" s="114"/>
      <c r="E44" s="114"/>
      <c r="F44" s="114"/>
      <c r="G44" s="114"/>
      <c r="H44" s="118" t="s">
        <v>154</v>
      </c>
      <c r="I44" s="18"/>
      <c r="J44" s="83">
        <v>699</v>
      </c>
      <c r="K44" s="323">
        <f>K39-K42</f>
        <v>0</v>
      </c>
      <c r="L44" s="323">
        <f t="shared" ref="L44:N44" si="1">L39-L42</f>
        <v>0</v>
      </c>
      <c r="M44" s="323">
        <f t="shared" si="1"/>
        <v>0</v>
      </c>
      <c r="N44" s="323">
        <f t="shared" si="1"/>
        <v>0</v>
      </c>
      <c r="O44" s="909" t="s">
        <v>0</v>
      </c>
    </row>
    <row r="45" spans="1:15">
      <c r="A45" s="537"/>
      <c r="B45" s="905"/>
      <c r="C45" s="122"/>
      <c r="D45" s="122"/>
      <c r="E45" s="114"/>
      <c r="F45" s="114"/>
      <c r="G45" s="114"/>
      <c r="H45" s="918"/>
      <c r="I45" s="66"/>
      <c r="J45" s="114"/>
      <c r="K45" s="797"/>
      <c r="L45" s="797"/>
      <c r="M45" s="797"/>
      <c r="N45" s="797"/>
      <c r="O45" s="909"/>
    </row>
    <row r="46" spans="1:15">
      <c r="A46" s="537"/>
      <c r="B46" s="912"/>
      <c r="C46" s="105"/>
      <c r="D46" s="122"/>
      <c r="E46" s="122"/>
      <c r="F46" s="122"/>
      <c r="G46" s="122"/>
      <c r="H46" s="122"/>
      <c r="I46" s="61"/>
      <c r="J46" s="122"/>
      <c r="K46" s="122"/>
      <c r="L46" s="122"/>
      <c r="M46" s="122"/>
      <c r="N46" s="122"/>
      <c r="O46" s="909"/>
    </row>
    <row r="47" spans="1:15">
      <c r="A47" s="537"/>
      <c r="B47" s="913"/>
      <c r="C47" s="914" t="s">
        <v>39</v>
      </c>
      <c r="D47" s="915"/>
      <c r="E47" s="915"/>
      <c r="F47" s="919"/>
      <c r="G47" s="919"/>
      <c r="H47" s="919"/>
      <c r="I47" s="67"/>
      <c r="J47" s="919"/>
      <c r="K47" s="919"/>
      <c r="L47" s="919"/>
      <c r="M47" s="919"/>
      <c r="N47" s="919"/>
      <c r="O47" s="924"/>
    </row>
    <row r="48" spans="1:15" ht="26.4">
      <c r="A48" s="537"/>
      <c r="B48" s="916"/>
      <c r="C48" s="917"/>
      <c r="D48" s="917" t="s">
        <v>162</v>
      </c>
      <c r="E48" s="917"/>
      <c r="F48" s="920"/>
      <c r="G48" s="920"/>
      <c r="H48" s="920"/>
      <c r="I48" s="68"/>
      <c r="J48" s="920"/>
      <c r="K48" s="920"/>
      <c r="L48" s="920"/>
      <c r="M48" s="920"/>
      <c r="N48" s="920"/>
      <c r="O48" s="925"/>
    </row>
    <row r="49" spans="1:15">
      <c r="A49" s="537"/>
      <c r="B49" s="916"/>
      <c r="C49" s="1218"/>
      <c r="D49" s="1219"/>
      <c r="E49" s="1219"/>
      <c r="F49" s="1219"/>
      <c r="G49" s="1219"/>
      <c r="H49" s="1219"/>
      <c r="I49" s="1219"/>
      <c r="J49" s="1219"/>
      <c r="K49" s="1219"/>
      <c r="L49" s="1219"/>
      <c r="M49" s="1219"/>
      <c r="N49" s="1220"/>
      <c r="O49" s="925"/>
    </row>
    <row r="50" spans="1:15" ht="13.8" thickBot="1">
      <c r="A50" s="537"/>
      <c r="B50" s="926"/>
      <c r="C50" s="1217" t="str">
        <f>+Version</f>
        <v>version: RMD April 2021_MMAH Nov 2012</v>
      </c>
      <c r="D50" s="1217"/>
      <c r="E50" s="1217"/>
      <c r="F50" s="1217"/>
      <c r="G50" s="1217"/>
      <c r="H50" s="1217"/>
      <c r="I50" s="792"/>
      <c r="J50" s="792"/>
      <c r="K50" s="792"/>
      <c r="L50" s="792"/>
      <c r="M50" s="792"/>
      <c r="N50" s="792"/>
      <c r="O50" s="927"/>
    </row>
    <row r="51" spans="1:15" ht="13.8" thickTop="1">
      <c r="A51" s="537"/>
      <c r="B51" s="553"/>
      <c r="C51" s="554"/>
      <c r="D51" s="555"/>
      <c r="E51" s="555"/>
      <c r="F51" s="555"/>
      <c r="G51" s="555"/>
      <c r="H51" s="556"/>
      <c r="I51" s="556"/>
      <c r="J51" s="555"/>
      <c r="K51" s="555"/>
      <c r="L51" s="555"/>
      <c r="M51" s="555"/>
      <c r="N51" s="555"/>
      <c r="O51" s="557"/>
    </row>
  </sheetData>
  <sheetProtection selectLockedCells="1"/>
  <mergeCells count="15">
    <mergeCell ref="E23:G23"/>
    <mergeCell ref="E24:G24"/>
    <mergeCell ref="E25:G25"/>
    <mergeCell ref="E26:G26"/>
    <mergeCell ref="E27:G27"/>
    <mergeCell ref="E28:G28"/>
    <mergeCell ref="E29:G29"/>
    <mergeCell ref="E30:G30"/>
    <mergeCell ref="C50:H50"/>
    <mergeCell ref="C49:N49"/>
    <mergeCell ref="E31:G31"/>
    <mergeCell ref="E32:G32"/>
    <mergeCell ref="E33:G33"/>
    <mergeCell ref="E34:G34"/>
    <mergeCell ref="E35:G35"/>
  </mergeCells>
  <phoneticPr fontId="11" type="noConversion"/>
  <pageMargins left="0.61" right="0.5" top="0.5" bottom="0.5" header="0.5" footer="0.2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C153"/>
  <sheetViews>
    <sheetView showZeros="0" zoomScaleNormal="100" zoomScaleSheetLayoutView="100" workbookViewId="0">
      <selection activeCell="AF20" sqref="AF20"/>
    </sheetView>
  </sheetViews>
  <sheetFormatPr defaultRowHeight="13.2"/>
  <cols>
    <col min="1" max="1" width="2.88671875" customWidth="1"/>
    <col min="2" max="2" width="8.109375" customWidth="1"/>
    <col min="3" max="3" width="21.33203125" customWidth="1"/>
    <col min="5" max="28" width="6.6640625" customWidth="1"/>
    <col min="29" max="29" width="9.109375" customWidth="1"/>
  </cols>
  <sheetData>
    <row r="1" spans="1:55" ht="13.8" thickBot="1">
      <c r="A1" s="375"/>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188"/>
      <c r="AL1" s="188"/>
      <c r="AM1" s="188"/>
      <c r="AN1" s="188"/>
      <c r="AO1" s="188"/>
      <c r="AP1" s="188"/>
      <c r="AQ1" s="188"/>
      <c r="AR1" s="188"/>
      <c r="AS1" s="188"/>
      <c r="AT1" s="188"/>
      <c r="AU1" s="188"/>
      <c r="AV1" s="188"/>
      <c r="AW1" s="188"/>
      <c r="AX1" s="188"/>
      <c r="AY1" s="188"/>
      <c r="AZ1" s="188"/>
      <c r="BA1" s="188"/>
      <c r="BB1" s="188"/>
      <c r="BC1" s="188"/>
    </row>
    <row r="2" spans="1:55" ht="23.4" thickTop="1">
      <c r="A2" s="25"/>
      <c r="B2" s="52"/>
      <c r="C2" s="178"/>
      <c r="D2" s="178"/>
      <c r="E2" s="180"/>
      <c r="F2" s="180"/>
      <c r="G2" s="181"/>
      <c r="H2" s="264"/>
      <c r="I2" s="264"/>
      <c r="J2" s="181"/>
      <c r="K2" s="228"/>
      <c r="L2" s="265"/>
      <c r="M2" s="265"/>
      <c r="N2" s="266"/>
      <c r="O2" s="266"/>
      <c r="P2" s="266"/>
      <c r="Q2" s="266"/>
      <c r="R2" s="266"/>
      <c r="S2" s="266"/>
      <c r="T2" s="266"/>
      <c r="U2" s="266"/>
      <c r="V2" s="266"/>
      <c r="W2" s="266"/>
      <c r="X2" s="266"/>
      <c r="Y2" s="266"/>
      <c r="Z2" s="266"/>
      <c r="AA2" s="266"/>
      <c r="AB2" s="266"/>
      <c r="AC2" s="46" t="s">
        <v>795</v>
      </c>
      <c r="AD2" s="267"/>
      <c r="AE2" s="375"/>
      <c r="AF2" s="375"/>
      <c r="AG2" s="375"/>
      <c r="AH2" s="375"/>
      <c r="AI2" s="375"/>
      <c r="AJ2" s="375"/>
      <c r="AK2" s="375"/>
      <c r="AL2" s="375"/>
      <c r="AM2" s="375"/>
      <c r="AN2" s="375"/>
      <c r="AO2" s="375"/>
      <c r="AP2" s="375"/>
      <c r="AQ2" s="375"/>
      <c r="AR2" s="375"/>
      <c r="AS2" s="375"/>
      <c r="AT2" s="70"/>
    </row>
    <row r="3" spans="1:55" ht="22.8">
      <c r="A3" s="182" t="s">
        <v>0</v>
      </c>
      <c r="B3" s="183"/>
      <c r="C3" s="183"/>
      <c r="D3" s="183"/>
      <c r="E3" s="185"/>
      <c r="F3" s="185"/>
      <c r="G3" s="186"/>
      <c r="H3" s="268"/>
      <c r="I3" s="268"/>
      <c r="J3" s="186"/>
      <c r="K3" s="229"/>
      <c r="L3" s="269"/>
      <c r="M3" s="269"/>
      <c r="N3" s="270"/>
      <c r="O3" s="270"/>
      <c r="P3" s="270"/>
      <c r="Q3" s="270"/>
      <c r="R3" s="270"/>
      <c r="S3" s="270"/>
      <c r="T3" s="270"/>
      <c r="U3" s="270"/>
      <c r="V3" s="270"/>
      <c r="W3" s="270"/>
      <c r="X3" s="270"/>
      <c r="Y3" s="270"/>
      <c r="Z3" s="270"/>
      <c r="AA3" s="270"/>
      <c r="AB3" s="270"/>
      <c r="AC3" s="373" t="s">
        <v>46</v>
      </c>
      <c r="AD3" s="271"/>
      <c r="AE3" s="375"/>
      <c r="AF3" s="375"/>
      <c r="AG3" s="375"/>
      <c r="AH3" s="375"/>
      <c r="AI3" s="375"/>
      <c r="AJ3" s="375"/>
      <c r="AK3" s="375"/>
      <c r="AL3" s="375"/>
      <c r="AM3" s="375"/>
      <c r="AN3" s="375"/>
      <c r="AO3" s="375"/>
      <c r="AP3" s="375"/>
      <c r="AQ3" s="375"/>
      <c r="AR3" s="375"/>
      <c r="AS3" s="375"/>
      <c r="AT3" s="70"/>
    </row>
    <row r="4" spans="1:55" ht="22.8">
      <c r="A4" s="182"/>
      <c r="B4" s="183"/>
      <c r="C4" s="272"/>
      <c r="D4" s="1238"/>
      <c r="E4" s="1238"/>
      <c r="F4" s="1238"/>
      <c r="G4" s="1238"/>
      <c r="H4" s="1238"/>
      <c r="I4" s="1238"/>
      <c r="J4" s="1238"/>
      <c r="K4" s="229"/>
      <c r="L4" s="269"/>
      <c r="M4" s="269"/>
      <c r="N4" s="270"/>
      <c r="O4" s="270"/>
      <c r="P4" s="270"/>
      <c r="Q4" s="270"/>
      <c r="R4" s="270"/>
      <c r="S4" s="270"/>
      <c r="T4" s="270"/>
      <c r="U4" s="270"/>
      <c r="V4" s="270"/>
      <c r="W4" s="270"/>
      <c r="X4" s="270"/>
      <c r="Y4" s="270"/>
      <c r="Z4" s="270"/>
      <c r="AA4" s="270"/>
      <c r="AB4" s="270"/>
      <c r="AC4" s="520"/>
      <c r="AD4" s="271"/>
      <c r="AE4" s="375"/>
      <c r="AF4" s="375"/>
      <c r="AG4" s="375"/>
      <c r="AH4" s="375"/>
      <c r="AI4" s="375"/>
      <c r="AJ4" s="375"/>
      <c r="AK4" s="375"/>
      <c r="AL4" s="375"/>
      <c r="AM4" s="375"/>
      <c r="AN4" s="375"/>
      <c r="AO4" s="375"/>
      <c r="AP4" s="375"/>
      <c r="AQ4" s="375"/>
      <c r="AR4" s="375"/>
      <c r="AS4" s="375"/>
      <c r="AT4" s="70"/>
    </row>
    <row r="5" spans="1:55" ht="22.8">
      <c r="A5" s="309"/>
      <c r="B5" s="162" t="s">
        <v>170</v>
      </c>
      <c r="C5" s="305">
        <f>+YearEnd</f>
        <v>0</v>
      </c>
      <c r="D5" s="1239"/>
      <c r="E5" s="1240"/>
      <c r="F5" s="1240"/>
      <c r="G5" s="1240"/>
      <c r="H5" s="1240"/>
      <c r="I5" s="273"/>
      <c r="J5" s="268"/>
      <c r="K5" s="230"/>
      <c r="L5" s="186"/>
      <c r="M5" s="270"/>
      <c r="N5" s="270"/>
      <c r="O5" s="270"/>
      <c r="P5" s="270"/>
      <c r="Q5" s="270"/>
      <c r="R5" s="270"/>
      <c r="S5" s="270"/>
      <c r="T5" s="270"/>
      <c r="U5" s="270"/>
      <c r="V5" s="270"/>
      <c r="W5" s="270"/>
      <c r="X5" s="270"/>
      <c r="Y5" s="270"/>
      <c r="Z5" s="270"/>
      <c r="AA5" s="270"/>
      <c r="AB5" s="270"/>
      <c r="AC5" s="212">
        <f>+CorpName</f>
        <v>0</v>
      </c>
      <c r="AD5" s="271"/>
      <c r="AE5" s="375"/>
      <c r="AF5" s="375"/>
      <c r="AG5" s="375"/>
      <c r="AH5" s="375"/>
      <c r="AI5" s="375"/>
      <c r="AJ5" s="375"/>
      <c r="AK5" s="375"/>
      <c r="AL5" s="375"/>
      <c r="AM5" s="375"/>
      <c r="AN5" s="375"/>
      <c r="AO5" s="375"/>
      <c r="AP5" s="375"/>
      <c r="AQ5" s="375"/>
      <c r="AR5" s="375"/>
      <c r="AS5" s="375"/>
      <c r="AT5" s="70"/>
    </row>
    <row r="6" spans="1:55" ht="22.8">
      <c r="A6" s="274"/>
      <c r="B6" s="275"/>
      <c r="C6" s="275"/>
      <c r="D6" s="276"/>
      <c r="E6" s="277"/>
      <c r="F6" s="277"/>
      <c r="G6" s="189"/>
      <c r="H6" s="278"/>
      <c r="I6" s="278"/>
      <c r="J6" s="189"/>
      <c r="K6" s="230"/>
      <c r="L6" s="186"/>
      <c r="M6" s="270"/>
      <c r="N6" s="270"/>
      <c r="O6" s="270"/>
      <c r="P6" s="270"/>
      <c r="Q6" s="270"/>
      <c r="R6" s="270"/>
      <c r="S6" s="270"/>
      <c r="T6" s="270"/>
      <c r="U6" s="270"/>
      <c r="V6" s="270"/>
      <c r="W6" s="270"/>
      <c r="X6" s="270"/>
      <c r="Y6" s="270"/>
      <c r="Z6" s="270"/>
      <c r="AA6" s="270"/>
      <c r="AB6" s="270"/>
      <c r="AC6" s="270"/>
      <c r="AD6" s="271"/>
      <c r="AE6" s="375"/>
      <c r="AF6" s="375"/>
      <c r="AG6" s="375"/>
      <c r="AH6" s="375"/>
      <c r="AI6" s="375"/>
      <c r="AJ6" s="375"/>
      <c r="AK6" s="375"/>
      <c r="AL6" s="375"/>
      <c r="AM6" s="375"/>
      <c r="AN6" s="375"/>
      <c r="AO6" s="375"/>
      <c r="AP6" s="375"/>
      <c r="AQ6" s="375"/>
      <c r="AR6" s="375"/>
      <c r="AS6" s="375"/>
      <c r="AT6" s="70"/>
    </row>
    <row r="7" spans="1:55" ht="16.2" thickBot="1">
      <c r="A7" s="107"/>
      <c r="B7" s="109" t="s">
        <v>604</v>
      </c>
      <c r="C7" s="109"/>
      <c r="D7" s="109"/>
      <c r="E7" s="110"/>
      <c r="F7" s="110"/>
      <c r="G7" s="111"/>
      <c r="H7" s="110"/>
      <c r="I7" s="110"/>
      <c r="J7" s="157"/>
      <c r="K7" s="231"/>
      <c r="L7" s="111"/>
      <c r="M7" s="111"/>
      <c r="N7" s="111"/>
      <c r="O7" s="111"/>
      <c r="P7" s="111"/>
      <c r="Q7" s="111"/>
      <c r="R7" s="111"/>
      <c r="S7" s="111"/>
      <c r="T7" s="111"/>
      <c r="U7" s="111"/>
      <c r="V7" s="111"/>
      <c r="W7" s="111"/>
      <c r="X7" s="111"/>
      <c r="Y7" s="111"/>
      <c r="Z7" s="111"/>
      <c r="AA7" s="111"/>
      <c r="AB7" s="111"/>
      <c r="AC7" s="111" t="s">
        <v>287</v>
      </c>
      <c r="AD7" s="117"/>
      <c r="AE7" s="375"/>
      <c r="AF7" s="375"/>
      <c r="AG7" s="375"/>
      <c r="AH7" s="375"/>
      <c r="AI7" s="375"/>
      <c r="AJ7" s="375"/>
      <c r="AK7" s="375"/>
      <c r="AL7" s="375"/>
      <c r="AM7" s="375"/>
      <c r="AN7" s="375"/>
      <c r="AO7" s="375"/>
      <c r="AP7" s="375"/>
      <c r="AQ7" s="375"/>
      <c r="AR7" s="375"/>
      <c r="AS7" s="375"/>
      <c r="AT7" s="70"/>
    </row>
    <row r="8" spans="1:55" ht="14.4" thickTop="1" thickBot="1">
      <c r="A8" s="374"/>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5"/>
      <c r="AF8" s="375"/>
      <c r="AG8" s="375"/>
      <c r="AH8" s="375"/>
      <c r="AI8" s="375"/>
      <c r="AJ8" s="375"/>
      <c r="AK8" s="375"/>
      <c r="AL8" s="375"/>
      <c r="AM8" s="375"/>
      <c r="AN8" s="375"/>
      <c r="AO8" s="375"/>
      <c r="AP8" s="375"/>
      <c r="AQ8" s="375"/>
      <c r="AR8" s="375"/>
      <c r="AS8" s="375"/>
      <c r="AT8" s="70"/>
    </row>
    <row r="9" spans="1:55" ht="13.8" thickTop="1">
      <c r="A9" s="232"/>
      <c r="B9" s="233"/>
      <c r="C9" s="233"/>
      <c r="D9" s="233"/>
      <c r="E9" s="1241"/>
      <c r="F9" s="1242"/>
      <c r="G9" s="1241"/>
      <c r="H9" s="1242"/>
      <c r="I9" s="1241"/>
      <c r="J9" s="1242"/>
      <c r="K9" s="1241"/>
      <c r="L9" s="1242"/>
      <c r="M9" s="1241"/>
      <c r="N9" s="1242"/>
      <c r="O9" s="1241"/>
      <c r="P9" s="1242"/>
      <c r="Q9" s="1241"/>
      <c r="R9" s="1242"/>
      <c r="S9" s="1241"/>
      <c r="T9" s="1242"/>
      <c r="U9" s="1241"/>
      <c r="V9" s="1242"/>
      <c r="W9" s="1241"/>
      <c r="X9" s="1242"/>
      <c r="Y9" s="1241"/>
      <c r="Z9" s="1242"/>
      <c r="AA9" s="1241"/>
      <c r="AB9" s="1242"/>
      <c r="AC9" s="233"/>
      <c r="AD9" s="234"/>
      <c r="AE9" s="375"/>
      <c r="AF9" s="375"/>
      <c r="AG9" s="375"/>
      <c r="AH9" s="375"/>
      <c r="AI9" s="375"/>
      <c r="AJ9" s="375"/>
      <c r="AK9" s="375"/>
      <c r="AL9" s="375"/>
      <c r="AM9" s="375"/>
      <c r="AN9" s="375"/>
      <c r="AO9" s="375"/>
      <c r="AP9" s="375"/>
      <c r="AQ9" s="375"/>
      <c r="AR9" s="375"/>
      <c r="AS9" s="375"/>
      <c r="AT9" s="70"/>
    </row>
    <row r="10" spans="1:55">
      <c r="A10" s="934"/>
      <c r="B10" s="935"/>
      <c r="C10" s="936"/>
      <c r="D10" s="936"/>
      <c r="E10" s="1236" t="s">
        <v>218</v>
      </c>
      <c r="F10" s="1237"/>
      <c r="G10" s="1236" t="s">
        <v>219</v>
      </c>
      <c r="H10" s="1237"/>
      <c r="I10" s="1236" t="s">
        <v>220</v>
      </c>
      <c r="J10" s="1237"/>
      <c r="K10" s="1236" t="s">
        <v>221</v>
      </c>
      <c r="L10" s="1237"/>
      <c r="M10" s="1236" t="s">
        <v>222</v>
      </c>
      <c r="N10" s="1237"/>
      <c r="O10" s="1236" t="s">
        <v>223</v>
      </c>
      <c r="P10" s="1237"/>
      <c r="Q10" s="1236" t="s">
        <v>224</v>
      </c>
      <c r="R10" s="1237"/>
      <c r="S10" s="1236" t="s">
        <v>225</v>
      </c>
      <c r="T10" s="1237"/>
      <c r="U10" s="1236" t="s">
        <v>226</v>
      </c>
      <c r="V10" s="1237"/>
      <c r="W10" s="1236" t="s">
        <v>227</v>
      </c>
      <c r="X10" s="1237"/>
      <c r="Y10" s="1236" t="s">
        <v>228</v>
      </c>
      <c r="Z10" s="1237"/>
      <c r="AA10" s="1236" t="s">
        <v>229</v>
      </c>
      <c r="AB10" s="1237"/>
      <c r="AC10" s="940"/>
      <c r="AD10" s="941"/>
      <c r="AE10" s="375"/>
      <c r="AF10" s="375"/>
      <c r="AG10" s="375"/>
      <c r="AH10" s="375"/>
      <c r="AI10" s="375"/>
      <c r="AJ10" s="375"/>
      <c r="AK10" s="375"/>
      <c r="AL10" s="375"/>
      <c r="AM10" s="375"/>
      <c r="AN10" s="375"/>
      <c r="AO10" s="375"/>
      <c r="AP10" s="375"/>
      <c r="AQ10" s="375"/>
      <c r="AR10" s="375"/>
      <c r="AS10" s="375"/>
      <c r="AT10" s="70"/>
    </row>
    <row r="11" spans="1:55">
      <c r="A11" s="934"/>
      <c r="B11" s="937"/>
      <c r="C11" s="937"/>
      <c r="D11" s="937"/>
      <c r="E11" s="1234" t="s">
        <v>146</v>
      </c>
      <c r="F11" s="1235"/>
      <c r="G11" s="1234" t="s">
        <v>146</v>
      </c>
      <c r="H11" s="1235"/>
      <c r="I11" s="1234" t="s">
        <v>146</v>
      </c>
      <c r="J11" s="1235"/>
      <c r="K11" s="1234" t="s">
        <v>146</v>
      </c>
      <c r="L11" s="1235"/>
      <c r="M11" s="1234" t="s">
        <v>146</v>
      </c>
      <c r="N11" s="1235"/>
      <c r="O11" s="1234" t="s">
        <v>146</v>
      </c>
      <c r="P11" s="1235"/>
      <c r="Q11" s="1234" t="s">
        <v>146</v>
      </c>
      <c r="R11" s="1235"/>
      <c r="S11" s="1234" t="s">
        <v>146</v>
      </c>
      <c r="T11" s="1235"/>
      <c r="U11" s="1234" t="s">
        <v>146</v>
      </c>
      <c r="V11" s="1235"/>
      <c r="W11" s="1234" t="s">
        <v>146</v>
      </c>
      <c r="X11" s="1235"/>
      <c r="Y11" s="1234" t="s">
        <v>146</v>
      </c>
      <c r="Z11" s="1235"/>
      <c r="AA11" s="1234" t="s">
        <v>146</v>
      </c>
      <c r="AB11" s="1235"/>
      <c r="AC11" s="940"/>
      <c r="AD11" s="941"/>
      <c r="AE11" s="375"/>
      <c r="AF11" s="375"/>
      <c r="AG11" s="375"/>
      <c r="AH11" s="375"/>
      <c r="AI11" s="375"/>
      <c r="AJ11" s="375"/>
      <c r="AK11" s="375"/>
      <c r="AL11" s="375"/>
      <c r="AM11" s="375"/>
      <c r="AN11" s="375"/>
      <c r="AO11" s="375"/>
      <c r="AP11" s="375"/>
      <c r="AQ11" s="375"/>
      <c r="AR11" s="375"/>
      <c r="AS11" s="375"/>
      <c r="AT11" s="70"/>
    </row>
    <row r="12" spans="1:55">
      <c r="A12" s="934"/>
      <c r="B12" s="938"/>
      <c r="C12" s="235" t="s">
        <v>104</v>
      </c>
      <c r="D12" s="236" t="s">
        <v>132</v>
      </c>
      <c r="E12" s="237" t="s">
        <v>278</v>
      </c>
      <c r="F12" s="237" t="s">
        <v>279</v>
      </c>
      <c r="G12" s="237" t="s">
        <v>278</v>
      </c>
      <c r="H12" s="237" t="s">
        <v>279</v>
      </c>
      <c r="I12" s="237" t="s">
        <v>278</v>
      </c>
      <c r="J12" s="237" t="s">
        <v>279</v>
      </c>
      <c r="K12" s="237" t="s">
        <v>278</v>
      </c>
      <c r="L12" s="237" t="s">
        <v>279</v>
      </c>
      <c r="M12" s="237" t="s">
        <v>278</v>
      </c>
      <c r="N12" s="237" t="s">
        <v>279</v>
      </c>
      <c r="O12" s="237" t="s">
        <v>278</v>
      </c>
      <c r="P12" s="237" t="s">
        <v>279</v>
      </c>
      <c r="Q12" s="237" t="s">
        <v>278</v>
      </c>
      <c r="R12" s="237" t="s">
        <v>279</v>
      </c>
      <c r="S12" s="237" t="s">
        <v>278</v>
      </c>
      <c r="T12" s="237" t="s">
        <v>279</v>
      </c>
      <c r="U12" s="237" t="s">
        <v>278</v>
      </c>
      <c r="V12" s="237" t="s">
        <v>279</v>
      </c>
      <c r="W12" s="237" t="s">
        <v>278</v>
      </c>
      <c r="X12" s="237" t="s">
        <v>279</v>
      </c>
      <c r="Y12" s="237" t="s">
        <v>278</v>
      </c>
      <c r="Z12" s="237" t="s">
        <v>279</v>
      </c>
      <c r="AA12" s="237" t="s">
        <v>278</v>
      </c>
      <c r="AB12" s="237" t="s">
        <v>279</v>
      </c>
      <c r="AC12" s="237" t="s">
        <v>16</v>
      </c>
      <c r="AD12" s="949" t="s">
        <v>16</v>
      </c>
      <c r="AE12" s="375"/>
      <c r="AF12" s="375"/>
      <c r="AG12" s="375"/>
      <c r="AH12" s="375"/>
      <c r="AI12" s="375"/>
      <c r="AJ12" s="375"/>
      <c r="AK12" s="375"/>
      <c r="AL12" s="375"/>
      <c r="AM12" s="375"/>
      <c r="AN12" s="375"/>
      <c r="AO12" s="375"/>
      <c r="AP12" s="375"/>
      <c r="AQ12" s="375"/>
      <c r="AR12" s="375"/>
      <c r="AS12" s="375"/>
      <c r="AT12" s="70"/>
    </row>
    <row r="13" spans="1:55">
      <c r="A13" s="934"/>
      <c r="B13" s="1243" t="s">
        <v>280</v>
      </c>
      <c r="C13" s="603" t="s">
        <v>0</v>
      </c>
      <c r="D13" s="459" t="s">
        <v>413</v>
      </c>
      <c r="E13" s="637"/>
      <c r="F13" s="638"/>
      <c r="G13" s="637"/>
      <c r="H13" s="638"/>
      <c r="I13" s="637"/>
      <c r="J13" s="638"/>
      <c r="K13" s="637"/>
      <c r="L13" s="638"/>
      <c r="M13" s="637"/>
      <c r="N13" s="638"/>
      <c r="O13" s="637"/>
      <c r="P13" s="638"/>
      <c r="Q13" s="637"/>
      <c r="R13" s="638"/>
      <c r="S13" s="637"/>
      <c r="T13" s="638"/>
      <c r="U13" s="637"/>
      <c r="V13" s="638"/>
      <c r="W13" s="637"/>
      <c r="X13" s="638"/>
      <c r="Y13" s="637"/>
      <c r="Z13" s="638"/>
      <c r="AA13" s="637"/>
      <c r="AB13" s="638"/>
      <c r="AC13" s="509">
        <f t="shared" ref="AC13:AC32" si="0">+(E13+F13+G13+H13+I13+J13+K13+L13+M13+N13+O13+P13+Q13+R13+S13+T13+U12:U13+V13+W13+X13+Y13+Z13+AA13+AB13)</f>
        <v>0</v>
      </c>
      <c r="AD13" s="950">
        <f>+AC13/12</f>
        <v>0</v>
      </c>
      <c r="AE13" s="375"/>
      <c r="AF13" s="375"/>
      <c r="AG13" s="375"/>
      <c r="AH13" s="375"/>
      <c r="AI13" s="375"/>
      <c r="AJ13" s="375"/>
      <c r="AK13" s="375"/>
      <c r="AL13" s="375"/>
      <c r="AM13" s="375"/>
      <c r="AN13" s="375"/>
      <c r="AO13" s="375"/>
      <c r="AP13" s="375"/>
      <c r="AQ13" s="375"/>
      <c r="AR13" s="375"/>
      <c r="AS13" s="375"/>
      <c r="AT13" s="70"/>
    </row>
    <row r="14" spans="1:55">
      <c r="A14" s="934"/>
      <c r="B14" s="1244"/>
      <c r="C14" s="603" t="s">
        <v>0</v>
      </c>
      <c r="D14" s="642" t="s">
        <v>434</v>
      </c>
      <c r="E14" s="637"/>
      <c r="F14" s="638"/>
      <c r="G14" s="637"/>
      <c r="H14" s="638"/>
      <c r="I14" s="637"/>
      <c r="J14" s="638"/>
      <c r="K14" s="637"/>
      <c r="L14" s="638"/>
      <c r="M14" s="637"/>
      <c r="N14" s="638"/>
      <c r="O14" s="637"/>
      <c r="P14" s="638"/>
      <c r="Q14" s="637"/>
      <c r="R14" s="638"/>
      <c r="S14" s="637"/>
      <c r="T14" s="638"/>
      <c r="U14" s="637"/>
      <c r="V14" s="638"/>
      <c r="W14" s="637"/>
      <c r="X14" s="638"/>
      <c r="Y14" s="637"/>
      <c r="Z14" s="638"/>
      <c r="AA14" s="637"/>
      <c r="AB14" s="638"/>
      <c r="AC14" s="509">
        <f t="shared" si="0"/>
        <v>0</v>
      </c>
      <c r="AD14" s="950">
        <f t="shared" ref="AD14:AD55" si="1">+AC14/12</f>
        <v>0</v>
      </c>
      <c r="AE14" s="375"/>
      <c r="AF14" s="375"/>
      <c r="AG14" s="375"/>
      <c r="AH14" s="375"/>
      <c r="AI14" s="375"/>
      <c r="AJ14" s="375"/>
      <c r="AK14" s="375"/>
      <c r="AL14" s="375"/>
      <c r="AM14" s="375"/>
      <c r="AN14" s="375"/>
      <c r="AO14" s="375"/>
      <c r="AP14" s="375"/>
      <c r="AQ14" s="375"/>
      <c r="AR14" s="375"/>
      <c r="AS14" s="375"/>
      <c r="AT14" s="70"/>
    </row>
    <row r="15" spans="1:55">
      <c r="A15" s="934"/>
      <c r="B15" s="1244"/>
      <c r="C15" s="603" t="s">
        <v>0</v>
      </c>
      <c r="D15" s="642" t="s">
        <v>435</v>
      </c>
      <c r="E15" s="637"/>
      <c r="F15" s="638"/>
      <c r="G15" s="637"/>
      <c r="H15" s="638"/>
      <c r="I15" s="637"/>
      <c r="J15" s="638"/>
      <c r="K15" s="637"/>
      <c r="L15" s="638"/>
      <c r="M15" s="637"/>
      <c r="N15" s="638"/>
      <c r="O15" s="637"/>
      <c r="P15" s="638"/>
      <c r="Q15" s="637"/>
      <c r="R15" s="638"/>
      <c r="S15" s="637"/>
      <c r="T15" s="638"/>
      <c r="U15" s="637"/>
      <c r="V15" s="638"/>
      <c r="W15" s="637"/>
      <c r="X15" s="638"/>
      <c r="Y15" s="637"/>
      <c r="Z15" s="638"/>
      <c r="AA15" s="637"/>
      <c r="AB15" s="638"/>
      <c r="AC15" s="509">
        <f t="shared" si="0"/>
        <v>0</v>
      </c>
      <c r="AD15" s="950">
        <f t="shared" si="1"/>
        <v>0</v>
      </c>
      <c r="AE15" s="375"/>
      <c r="AF15" s="375"/>
      <c r="AG15" s="375"/>
      <c r="AH15" s="375"/>
      <c r="AI15" s="375"/>
      <c r="AJ15" s="375"/>
      <c r="AK15" s="375"/>
      <c r="AL15" s="375"/>
      <c r="AM15" s="375"/>
      <c r="AN15" s="375"/>
      <c r="AO15" s="375"/>
      <c r="AP15" s="375"/>
      <c r="AQ15" s="375"/>
      <c r="AR15" s="375"/>
      <c r="AS15" s="375"/>
      <c r="AT15" s="70"/>
    </row>
    <row r="16" spans="1:55">
      <c r="A16" s="934"/>
      <c r="B16" s="1244"/>
      <c r="C16" s="603" t="s">
        <v>0</v>
      </c>
      <c r="D16" s="642" t="s">
        <v>434</v>
      </c>
      <c r="E16" s="637"/>
      <c r="F16" s="638"/>
      <c r="G16" s="637"/>
      <c r="H16" s="638"/>
      <c r="I16" s="637"/>
      <c r="J16" s="638"/>
      <c r="K16" s="637"/>
      <c r="L16" s="638"/>
      <c r="M16" s="637"/>
      <c r="N16" s="638"/>
      <c r="O16" s="637"/>
      <c r="P16" s="638"/>
      <c r="Q16" s="637"/>
      <c r="R16" s="638"/>
      <c r="S16" s="637"/>
      <c r="T16" s="638"/>
      <c r="U16" s="637"/>
      <c r="V16" s="638"/>
      <c r="W16" s="637"/>
      <c r="X16" s="638"/>
      <c r="Y16" s="637"/>
      <c r="Z16" s="638"/>
      <c r="AA16" s="637"/>
      <c r="AB16" s="638"/>
      <c r="AC16" s="509">
        <f t="shared" si="0"/>
        <v>0</v>
      </c>
      <c r="AD16" s="950">
        <f t="shared" si="1"/>
        <v>0</v>
      </c>
      <c r="AE16" s="375"/>
      <c r="AF16" s="375"/>
      <c r="AG16" s="375"/>
      <c r="AH16" s="375"/>
      <c r="AI16" s="375"/>
      <c r="AJ16" s="375"/>
      <c r="AK16" s="375"/>
      <c r="AL16" s="375"/>
      <c r="AM16" s="375"/>
      <c r="AN16" s="375"/>
      <c r="AO16" s="375"/>
      <c r="AP16" s="375"/>
      <c r="AQ16" s="375"/>
      <c r="AR16" s="375"/>
      <c r="AS16" s="375"/>
      <c r="AT16" s="70"/>
    </row>
    <row r="17" spans="1:46">
      <c r="A17" s="934"/>
      <c r="B17" s="1244"/>
      <c r="C17" s="603" t="s">
        <v>0</v>
      </c>
      <c r="D17" s="642" t="s">
        <v>435</v>
      </c>
      <c r="E17" s="637"/>
      <c r="F17" s="638"/>
      <c r="G17" s="637"/>
      <c r="H17" s="638"/>
      <c r="I17" s="637"/>
      <c r="J17" s="638"/>
      <c r="K17" s="637"/>
      <c r="L17" s="638"/>
      <c r="M17" s="637"/>
      <c r="N17" s="638"/>
      <c r="O17" s="637"/>
      <c r="P17" s="638"/>
      <c r="Q17" s="637"/>
      <c r="R17" s="638"/>
      <c r="S17" s="637"/>
      <c r="T17" s="638"/>
      <c r="U17" s="637"/>
      <c r="V17" s="638"/>
      <c r="W17" s="637"/>
      <c r="X17" s="638"/>
      <c r="Y17" s="637"/>
      <c r="Z17" s="638"/>
      <c r="AA17" s="637"/>
      <c r="AB17" s="638"/>
      <c r="AC17" s="509">
        <f t="shared" si="0"/>
        <v>0</v>
      </c>
      <c r="AD17" s="950">
        <f t="shared" si="1"/>
        <v>0</v>
      </c>
      <c r="AE17" s="375"/>
      <c r="AF17" s="375"/>
      <c r="AG17" s="375"/>
      <c r="AH17" s="375"/>
      <c r="AI17" s="375"/>
      <c r="AJ17" s="375"/>
      <c r="AK17" s="375"/>
      <c r="AL17" s="375"/>
      <c r="AM17" s="375"/>
      <c r="AN17" s="375"/>
      <c r="AO17" s="375"/>
      <c r="AP17" s="375"/>
      <c r="AQ17" s="375"/>
      <c r="AR17" s="375"/>
      <c r="AS17" s="375"/>
      <c r="AT17" s="70"/>
    </row>
    <row r="18" spans="1:46">
      <c r="A18" s="934"/>
      <c r="B18" s="1244"/>
      <c r="C18" s="462" t="s">
        <v>0</v>
      </c>
      <c r="D18" s="642" t="s">
        <v>434</v>
      </c>
      <c r="E18" s="637"/>
      <c r="F18" s="638"/>
      <c r="G18" s="637"/>
      <c r="H18" s="638"/>
      <c r="I18" s="637"/>
      <c r="J18" s="638"/>
      <c r="K18" s="637"/>
      <c r="L18" s="638"/>
      <c r="M18" s="637"/>
      <c r="N18" s="638"/>
      <c r="O18" s="637"/>
      <c r="P18" s="638"/>
      <c r="Q18" s="637"/>
      <c r="R18" s="638"/>
      <c r="S18" s="637"/>
      <c r="T18" s="638"/>
      <c r="U18" s="637"/>
      <c r="V18" s="638"/>
      <c r="W18" s="637"/>
      <c r="X18" s="638"/>
      <c r="Y18" s="637"/>
      <c r="Z18" s="638"/>
      <c r="AA18" s="637"/>
      <c r="AB18" s="638"/>
      <c r="AC18" s="509">
        <f t="shared" si="0"/>
        <v>0</v>
      </c>
      <c r="AD18" s="950">
        <f t="shared" si="1"/>
        <v>0</v>
      </c>
      <c r="AE18" s="375"/>
      <c r="AF18" s="375"/>
      <c r="AG18" s="375"/>
      <c r="AH18" s="375"/>
      <c r="AI18" s="375"/>
      <c r="AJ18" s="375"/>
      <c r="AK18" s="375"/>
      <c r="AL18" s="375"/>
      <c r="AM18" s="375"/>
      <c r="AN18" s="375"/>
      <c r="AO18" s="375"/>
      <c r="AP18" s="375"/>
      <c r="AQ18" s="375"/>
      <c r="AR18" s="375"/>
      <c r="AS18" s="375"/>
      <c r="AT18" s="70"/>
    </row>
    <row r="19" spans="1:46">
      <c r="A19" s="934"/>
      <c r="B19" s="1244"/>
      <c r="C19" s="462"/>
      <c r="D19" s="459" t="s">
        <v>435</v>
      </c>
      <c r="E19" s="637"/>
      <c r="F19" s="638"/>
      <c r="G19" s="637"/>
      <c r="H19" s="638"/>
      <c r="I19" s="637"/>
      <c r="J19" s="638"/>
      <c r="K19" s="637"/>
      <c r="L19" s="638"/>
      <c r="M19" s="637"/>
      <c r="N19" s="638"/>
      <c r="O19" s="637"/>
      <c r="P19" s="638"/>
      <c r="Q19" s="637"/>
      <c r="R19" s="638"/>
      <c r="S19" s="637"/>
      <c r="T19" s="638"/>
      <c r="U19" s="637"/>
      <c r="V19" s="638"/>
      <c r="W19" s="637"/>
      <c r="X19" s="638"/>
      <c r="Y19" s="637"/>
      <c r="Z19" s="638"/>
      <c r="AA19" s="637"/>
      <c r="AB19" s="638"/>
      <c r="AC19" s="509">
        <f t="shared" si="0"/>
        <v>0</v>
      </c>
      <c r="AD19" s="950">
        <f t="shared" si="1"/>
        <v>0</v>
      </c>
      <c r="AE19" s="375"/>
      <c r="AF19" s="375"/>
      <c r="AG19" s="375"/>
      <c r="AH19" s="375"/>
      <c r="AI19" s="375"/>
      <c r="AJ19" s="375"/>
      <c r="AK19" s="375"/>
      <c r="AL19" s="375"/>
      <c r="AM19" s="375"/>
      <c r="AN19" s="375"/>
      <c r="AO19" s="375"/>
      <c r="AP19" s="375"/>
      <c r="AQ19" s="375"/>
      <c r="AR19" s="375"/>
      <c r="AS19" s="375"/>
      <c r="AT19" s="70"/>
    </row>
    <row r="20" spans="1:46">
      <c r="A20" s="934"/>
      <c r="B20" s="1244"/>
      <c r="C20" s="462"/>
      <c r="D20" s="459" t="s">
        <v>436</v>
      </c>
      <c r="E20" s="637"/>
      <c r="F20" s="638"/>
      <c r="G20" s="637"/>
      <c r="H20" s="638"/>
      <c r="I20" s="637"/>
      <c r="J20" s="638"/>
      <c r="K20" s="637"/>
      <c r="L20" s="638"/>
      <c r="M20" s="637"/>
      <c r="N20" s="638"/>
      <c r="O20" s="637"/>
      <c r="P20" s="638"/>
      <c r="Q20" s="637"/>
      <c r="R20" s="638"/>
      <c r="S20" s="637"/>
      <c r="T20" s="638"/>
      <c r="U20" s="637"/>
      <c r="V20" s="638"/>
      <c r="W20" s="637"/>
      <c r="X20" s="638"/>
      <c r="Y20" s="637"/>
      <c r="Z20" s="638"/>
      <c r="AA20" s="637"/>
      <c r="AB20" s="638"/>
      <c r="AC20" s="509">
        <f t="shared" si="0"/>
        <v>0</v>
      </c>
      <c r="AD20" s="950">
        <f t="shared" si="1"/>
        <v>0</v>
      </c>
      <c r="AE20" s="375"/>
      <c r="AF20" s="375"/>
      <c r="AG20" s="375"/>
      <c r="AH20" s="375"/>
      <c r="AI20" s="375"/>
      <c r="AJ20" s="375"/>
      <c r="AK20" s="375"/>
      <c r="AL20" s="375"/>
      <c r="AM20" s="375"/>
      <c r="AN20" s="375"/>
      <c r="AO20" s="375"/>
      <c r="AP20" s="375"/>
      <c r="AQ20" s="375"/>
      <c r="AR20" s="375"/>
      <c r="AS20" s="375"/>
      <c r="AT20" s="70"/>
    </row>
    <row r="21" spans="1:46">
      <c r="A21" s="934"/>
      <c r="B21" s="1244"/>
      <c r="C21" s="462"/>
      <c r="D21" s="459" t="s">
        <v>467</v>
      </c>
      <c r="E21" s="637"/>
      <c r="F21" s="638"/>
      <c r="G21" s="637"/>
      <c r="H21" s="638"/>
      <c r="I21" s="637"/>
      <c r="J21" s="638"/>
      <c r="K21" s="637"/>
      <c r="L21" s="638"/>
      <c r="M21" s="637"/>
      <c r="N21" s="638"/>
      <c r="O21" s="637"/>
      <c r="P21" s="638"/>
      <c r="Q21" s="637"/>
      <c r="R21" s="638"/>
      <c r="S21" s="637"/>
      <c r="T21" s="638"/>
      <c r="U21" s="637"/>
      <c r="V21" s="638"/>
      <c r="W21" s="637"/>
      <c r="X21" s="638"/>
      <c r="Y21" s="637"/>
      <c r="Z21" s="638"/>
      <c r="AA21" s="637"/>
      <c r="AB21" s="638"/>
      <c r="AC21" s="509">
        <f t="shared" si="0"/>
        <v>0</v>
      </c>
      <c r="AD21" s="950">
        <f t="shared" si="1"/>
        <v>0</v>
      </c>
      <c r="AE21" s="375"/>
      <c r="AF21" s="375"/>
      <c r="AG21" s="375"/>
      <c r="AH21" s="375"/>
      <c r="AI21" s="375"/>
      <c r="AJ21" s="375"/>
      <c r="AK21" s="375"/>
      <c r="AL21" s="375"/>
      <c r="AM21" s="375"/>
      <c r="AN21" s="375"/>
      <c r="AO21" s="375"/>
      <c r="AP21" s="375"/>
      <c r="AQ21" s="375"/>
      <c r="AR21" s="375"/>
      <c r="AS21" s="375"/>
      <c r="AT21" s="70"/>
    </row>
    <row r="22" spans="1:46">
      <c r="A22" s="934"/>
      <c r="B22" s="1244"/>
      <c r="C22" s="462"/>
      <c r="D22" s="460" t="s">
        <v>468</v>
      </c>
      <c r="E22" s="637"/>
      <c r="F22" s="638"/>
      <c r="G22" s="637"/>
      <c r="H22" s="638"/>
      <c r="I22" s="637"/>
      <c r="J22" s="638"/>
      <c r="K22" s="637"/>
      <c r="L22" s="638"/>
      <c r="M22" s="637"/>
      <c r="N22" s="638"/>
      <c r="O22" s="637"/>
      <c r="P22" s="638"/>
      <c r="Q22" s="637"/>
      <c r="R22" s="638"/>
      <c r="S22" s="637"/>
      <c r="T22" s="638"/>
      <c r="U22" s="637"/>
      <c r="V22" s="638"/>
      <c r="W22" s="637"/>
      <c r="X22" s="638"/>
      <c r="Y22" s="637"/>
      <c r="Z22" s="638"/>
      <c r="AA22" s="637"/>
      <c r="AB22" s="638"/>
      <c r="AC22" s="509">
        <f t="shared" si="0"/>
        <v>0</v>
      </c>
      <c r="AD22" s="950">
        <f t="shared" si="1"/>
        <v>0</v>
      </c>
      <c r="AE22" s="375"/>
      <c r="AF22" s="375"/>
      <c r="AG22" s="375"/>
      <c r="AH22" s="375"/>
      <c r="AI22" s="375"/>
      <c r="AJ22" s="375"/>
      <c r="AK22" s="375"/>
      <c r="AL22" s="375"/>
      <c r="AM22" s="375"/>
      <c r="AN22" s="375"/>
      <c r="AO22" s="375"/>
      <c r="AP22" s="375"/>
      <c r="AQ22" s="375"/>
      <c r="AR22" s="375"/>
      <c r="AS22" s="375"/>
      <c r="AT22" s="70"/>
    </row>
    <row r="23" spans="1:46">
      <c r="A23" s="934"/>
      <c r="B23" s="1244"/>
      <c r="C23" s="462"/>
      <c r="D23" s="460" t="s">
        <v>439</v>
      </c>
      <c r="E23" s="637"/>
      <c r="F23" s="638"/>
      <c r="G23" s="637"/>
      <c r="H23" s="638"/>
      <c r="I23" s="637"/>
      <c r="J23" s="638"/>
      <c r="K23" s="637"/>
      <c r="L23" s="638"/>
      <c r="M23" s="637"/>
      <c r="N23" s="638"/>
      <c r="O23" s="637"/>
      <c r="P23" s="638"/>
      <c r="Q23" s="637"/>
      <c r="R23" s="638"/>
      <c r="S23" s="637"/>
      <c r="T23" s="638"/>
      <c r="U23" s="637"/>
      <c r="V23" s="638"/>
      <c r="W23" s="637"/>
      <c r="X23" s="638"/>
      <c r="Y23" s="637"/>
      <c r="Z23" s="638"/>
      <c r="AA23" s="637"/>
      <c r="AB23" s="638"/>
      <c r="AC23" s="509">
        <f t="shared" si="0"/>
        <v>0</v>
      </c>
      <c r="AD23" s="950">
        <f t="shared" si="1"/>
        <v>0</v>
      </c>
      <c r="AE23" s="375"/>
      <c r="AF23" s="375"/>
      <c r="AG23" s="375"/>
      <c r="AH23" s="375"/>
      <c r="AI23" s="375"/>
      <c r="AJ23" s="375"/>
      <c r="AK23" s="375"/>
      <c r="AL23" s="375"/>
      <c r="AM23" s="375"/>
      <c r="AN23" s="375"/>
      <c r="AO23" s="375"/>
      <c r="AP23" s="375"/>
      <c r="AQ23" s="375"/>
      <c r="AR23" s="375"/>
      <c r="AS23" s="375"/>
      <c r="AT23" s="70"/>
    </row>
    <row r="24" spans="1:46">
      <c r="A24" s="934"/>
      <c r="B24" s="1244"/>
      <c r="C24" s="462"/>
      <c r="D24" s="460" t="s">
        <v>438</v>
      </c>
      <c r="E24" s="637"/>
      <c r="F24" s="638"/>
      <c r="G24" s="637"/>
      <c r="H24" s="638"/>
      <c r="I24" s="637"/>
      <c r="J24" s="638"/>
      <c r="K24" s="637"/>
      <c r="L24" s="638"/>
      <c r="M24" s="637"/>
      <c r="N24" s="638"/>
      <c r="O24" s="637"/>
      <c r="P24" s="638"/>
      <c r="Q24" s="637"/>
      <c r="R24" s="638"/>
      <c r="S24" s="637"/>
      <c r="T24" s="638"/>
      <c r="U24" s="637"/>
      <c r="V24" s="638"/>
      <c r="W24" s="637"/>
      <c r="X24" s="638"/>
      <c r="Y24" s="637"/>
      <c r="Z24" s="638"/>
      <c r="AA24" s="637"/>
      <c r="AB24" s="638"/>
      <c r="AC24" s="509">
        <f t="shared" si="0"/>
        <v>0</v>
      </c>
      <c r="AD24" s="950">
        <f t="shared" si="1"/>
        <v>0</v>
      </c>
      <c r="AE24" s="375"/>
      <c r="AF24" s="375"/>
      <c r="AG24" s="375"/>
      <c r="AH24" s="375"/>
      <c r="AI24" s="375"/>
      <c r="AJ24" s="375"/>
      <c r="AK24" s="375"/>
      <c r="AL24" s="375"/>
      <c r="AM24" s="375"/>
      <c r="AN24" s="375"/>
      <c r="AO24" s="375"/>
      <c r="AP24" s="375"/>
      <c r="AQ24" s="375"/>
      <c r="AR24" s="375"/>
      <c r="AS24" s="375"/>
      <c r="AT24" s="70"/>
    </row>
    <row r="25" spans="1:46">
      <c r="A25" s="934"/>
      <c r="B25" s="1244"/>
      <c r="C25" s="462"/>
      <c r="D25" s="460" t="s">
        <v>437</v>
      </c>
      <c r="E25" s="637"/>
      <c r="F25" s="638"/>
      <c r="G25" s="637"/>
      <c r="H25" s="638"/>
      <c r="I25" s="637"/>
      <c r="J25" s="638"/>
      <c r="K25" s="637"/>
      <c r="L25" s="638"/>
      <c r="M25" s="637"/>
      <c r="N25" s="638"/>
      <c r="O25" s="637"/>
      <c r="P25" s="638"/>
      <c r="Q25" s="637"/>
      <c r="R25" s="638"/>
      <c r="S25" s="637"/>
      <c r="T25" s="638"/>
      <c r="U25" s="637"/>
      <c r="V25" s="638"/>
      <c r="W25" s="637"/>
      <c r="X25" s="638"/>
      <c r="Y25" s="637"/>
      <c r="Z25" s="638"/>
      <c r="AA25" s="637"/>
      <c r="AB25" s="638"/>
      <c r="AC25" s="509">
        <f t="shared" si="0"/>
        <v>0</v>
      </c>
      <c r="AD25" s="950">
        <f t="shared" si="1"/>
        <v>0</v>
      </c>
      <c r="AE25" s="375"/>
      <c r="AF25" s="375"/>
      <c r="AG25" s="375"/>
      <c r="AH25" s="375"/>
      <c r="AI25" s="375"/>
      <c r="AJ25" s="375"/>
      <c r="AK25" s="375"/>
      <c r="AL25" s="375"/>
      <c r="AM25" s="375"/>
      <c r="AN25" s="375"/>
      <c r="AO25" s="375"/>
      <c r="AP25" s="375"/>
      <c r="AQ25" s="375"/>
      <c r="AR25" s="375"/>
      <c r="AS25" s="375"/>
      <c r="AT25" s="70"/>
    </row>
    <row r="26" spans="1:46">
      <c r="A26" s="934"/>
      <c r="B26" s="1244"/>
      <c r="C26" s="462"/>
      <c r="D26" s="460" t="s">
        <v>469</v>
      </c>
      <c r="E26" s="637"/>
      <c r="F26" s="638"/>
      <c r="G26" s="637"/>
      <c r="H26" s="638"/>
      <c r="I26" s="637"/>
      <c r="J26" s="638"/>
      <c r="K26" s="637"/>
      <c r="L26" s="638"/>
      <c r="M26" s="637"/>
      <c r="N26" s="638"/>
      <c r="O26" s="637"/>
      <c r="P26" s="638"/>
      <c r="Q26" s="637"/>
      <c r="R26" s="638"/>
      <c r="S26" s="637"/>
      <c r="T26" s="638"/>
      <c r="U26" s="637"/>
      <c r="V26" s="638"/>
      <c r="W26" s="637"/>
      <c r="X26" s="638"/>
      <c r="Y26" s="637"/>
      <c r="Z26" s="638"/>
      <c r="AA26" s="637"/>
      <c r="AB26" s="638"/>
      <c r="AC26" s="509">
        <f t="shared" si="0"/>
        <v>0</v>
      </c>
      <c r="AD26" s="950">
        <f t="shared" si="1"/>
        <v>0</v>
      </c>
      <c r="AE26" s="375"/>
      <c r="AF26" s="375"/>
      <c r="AG26" s="375"/>
      <c r="AH26" s="375"/>
      <c r="AI26" s="375"/>
      <c r="AJ26" s="375"/>
      <c r="AK26" s="375"/>
      <c r="AL26" s="375"/>
      <c r="AM26" s="375"/>
      <c r="AN26" s="375"/>
      <c r="AO26" s="375"/>
      <c r="AP26" s="375"/>
      <c r="AQ26" s="375"/>
      <c r="AR26" s="375"/>
      <c r="AS26" s="375"/>
      <c r="AT26" s="70"/>
    </row>
    <row r="27" spans="1:46">
      <c r="A27" s="934"/>
      <c r="B27" s="1244"/>
      <c r="C27" s="462"/>
      <c r="D27" s="460" t="s">
        <v>468</v>
      </c>
      <c r="E27" s="637"/>
      <c r="F27" s="638"/>
      <c r="G27" s="637"/>
      <c r="H27" s="638"/>
      <c r="I27" s="637"/>
      <c r="J27" s="638"/>
      <c r="K27" s="637"/>
      <c r="L27" s="638"/>
      <c r="M27" s="637"/>
      <c r="N27" s="638"/>
      <c r="O27" s="637"/>
      <c r="P27" s="638"/>
      <c r="Q27" s="637"/>
      <c r="R27" s="638"/>
      <c r="S27" s="637"/>
      <c r="T27" s="638"/>
      <c r="U27" s="637"/>
      <c r="V27" s="638"/>
      <c r="W27" s="637"/>
      <c r="X27" s="638"/>
      <c r="Y27" s="637"/>
      <c r="Z27" s="638"/>
      <c r="AA27" s="637"/>
      <c r="AB27" s="638"/>
      <c r="AC27" s="509">
        <f t="shared" si="0"/>
        <v>0</v>
      </c>
      <c r="AD27" s="950">
        <f t="shared" si="1"/>
        <v>0</v>
      </c>
      <c r="AE27" s="375"/>
      <c r="AF27" s="375"/>
      <c r="AG27" s="375"/>
      <c r="AH27" s="375"/>
      <c r="AI27" s="375"/>
      <c r="AJ27" s="375"/>
      <c r="AK27" s="375"/>
      <c r="AL27" s="375"/>
      <c r="AM27" s="375"/>
      <c r="AN27" s="375"/>
      <c r="AO27" s="375"/>
      <c r="AP27" s="375"/>
      <c r="AQ27" s="375"/>
      <c r="AR27" s="375"/>
      <c r="AS27" s="375"/>
      <c r="AT27" s="70"/>
    </row>
    <row r="28" spans="1:46">
      <c r="A28" s="934"/>
      <c r="B28" s="1244"/>
      <c r="C28" s="462"/>
      <c r="D28" s="460" t="s">
        <v>439</v>
      </c>
      <c r="E28" s="637"/>
      <c r="F28" s="638"/>
      <c r="G28" s="637"/>
      <c r="H28" s="638"/>
      <c r="I28" s="637"/>
      <c r="J28" s="638"/>
      <c r="K28" s="637"/>
      <c r="L28" s="638"/>
      <c r="M28" s="637"/>
      <c r="N28" s="638"/>
      <c r="O28" s="637"/>
      <c r="P28" s="638"/>
      <c r="Q28" s="637"/>
      <c r="R28" s="638"/>
      <c r="S28" s="637"/>
      <c r="T28" s="638"/>
      <c r="U28" s="637"/>
      <c r="V28" s="638"/>
      <c r="W28" s="637"/>
      <c r="X28" s="638"/>
      <c r="Y28" s="637"/>
      <c r="Z28" s="638"/>
      <c r="AA28" s="637"/>
      <c r="AB28" s="638"/>
      <c r="AC28" s="509">
        <f t="shared" si="0"/>
        <v>0</v>
      </c>
      <c r="AD28" s="950">
        <f t="shared" si="1"/>
        <v>0</v>
      </c>
      <c r="AE28" s="375"/>
      <c r="AF28" s="375"/>
      <c r="AG28" s="375"/>
      <c r="AH28" s="375"/>
      <c r="AI28" s="375"/>
      <c r="AJ28" s="375"/>
      <c r="AK28" s="375"/>
      <c r="AL28" s="375"/>
      <c r="AM28" s="375"/>
      <c r="AN28" s="375"/>
      <c r="AO28" s="375"/>
      <c r="AP28" s="375"/>
      <c r="AQ28" s="375"/>
      <c r="AR28" s="375"/>
      <c r="AS28" s="375"/>
      <c r="AT28" s="70"/>
    </row>
    <row r="29" spans="1:46">
      <c r="A29" s="934"/>
      <c r="B29" s="1244"/>
      <c r="C29" s="462"/>
      <c r="D29" s="460" t="s">
        <v>438</v>
      </c>
      <c r="E29" s="637"/>
      <c r="F29" s="638"/>
      <c r="G29" s="637"/>
      <c r="H29" s="638"/>
      <c r="I29" s="637"/>
      <c r="J29" s="638"/>
      <c r="K29" s="637"/>
      <c r="L29" s="638"/>
      <c r="M29" s="637"/>
      <c r="N29" s="638"/>
      <c r="O29" s="637"/>
      <c r="P29" s="638"/>
      <c r="Q29" s="637"/>
      <c r="R29" s="638"/>
      <c r="S29" s="637"/>
      <c r="T29" s="638"/>
      <c r="U29" s="637"/>
      <c r="V29" s="638"/>
      <c r="W29" s="637"/>
      <c r="X29" s="638"/>
      <c r="Y29" s="637"/>
      <c r="Z29" s="638"/>
      <c r="AA29" s="637"/>
      <c r="AB29" s="638"/>
      <c r="AC29" s="509">
        <f t="shared" si="0"/>
        <v>0</v>
      </c>
      <c r="AD29" s="950">
        <f t="shared" si="1"/>
        <v>0</v>
      </c>
      <c r="AE29" s="375"/>
      <c r="AF29" s="375"/>
      <c r="AG29" s="375"/>
      <c r="AH29" s="375"/>
      <c r="AI29" s="375"/>
      <c r="AJ29" s="375"/>
      <c r="AK29" s="375"/>
      <c r="AL29" s="375"/>
      <c r="AM29" s="375"/>
      <c r="AN29" s="375"/>
      <c r="AO29" s="375"/>
      <c r="AP29" s="375"/>
      <c r="AQ29" s="375"/>
      <c r="AR29" s="375"/>
      <c r="AS29" s="375"/>
      <c r="AT29" s="70"/>
    </row>
    <row r="30" spans="1:46">
      <c r="A30" s="934"/>
      <c r="B30" s="1244"/>
      <c r="C30" s="462"/>
      <c r="D30" s="460" t="s">
        <v>437</v>
      </c>
      <c r="E30" s="637"/>
      <c r="F30" s="638"/>
      <c r="G30" s="637"/>
      <c r="H30" s="638"/>
      <c r="I30" s="637"/>
      <c r="J30" s="638"/>
      <c r="K30" s="637"/>
      <c r="L30" s="638"/>
      <c r="M30" s="637"/>
      <c r="N30" s="638"/>
      <c r="O30" s="637"/>
      <c r="P30" s="638"/>
      <c r="Q30" s="637"/>
      <c r="R30" s="638"/>
      <c r="S30" s="637"/>
      <c r="T30" s="638"/>
      <c r="U30" s="637"/>
      <c r="V30" s="638"/>
      <c r="W30" s="637"/>
      <c r="X30" s="638"/>
      <c r="Y30" s="637"/>
      <c r="Z30" s="638"/>
      <c r="AA30" s="637"/>
      <c r="AB30" s="638"/>
      <c r="AC30" s="509">
        <f t="shared" si="0"/>
        <v>0</v>
      </c>
      <c r="AD30" s="950">
        <f t="shared" si="1"/>
        <v>0</v>
      </c>
      <c r="AE30" s="375"/>
      <c r="AF30" s="375"/>
      <c r="AG30" s="375"/>
      <c r="AH30" s="375"/>
      <c r="AI30" s="375"/>
      <c r="AJ30" s="375"/>
      <c r="AK30" s="375"/>
      <c r="AL30" s="375"/>
      <c r="AM30" s="375"/>
      <c r="AN30" s="375"/>
      <c r="AO30" s="375"/>
      <c r="AP30" s="375"/>
      <c r="AQ30" s="375"/>
      <c r="AR30" s="375"/>
      <c r="AS30" s="375"/>
      <c r="AT30" s="70"/>
    </row>
    <row r="31" spans="1:46">
      <c r="A31" s="934"/>
      <c r="B31" s="1244"/>
      <c r="C31" s="462"/>
      <c r="D31" s="460" t="s">
        <v>469</v>
      </c>
      <c r="E31" s="637"/>
      <c r="F31" s="638"/>
      <c r="G31" s="637"/>
      <c r="H31" s="638"/>
      <c r="I31" s="637"/>
      <c r="J31" s="638"/>
      <c r="K31" s="637"/>
      <c r="L31" s="638"/>
      <c r="M31" s="637"/>
      <c r="N31" s="638"/>
      <c r="O31" s="637"/>
      <c r="P31" s="638"/>
      <c r="Q31" s="637"/>
      <c r="R31" s="638"/>
      <c r="S31" s="637"/>
      <c r="T31" s="638"/>
      <c r="U31" s="637"/>
      <c r="V31" s="638"/>
      <c r="W31" s="637"/>
      <c r="X31" s="638"/>
      <c r="Y31" s="637"/>
      <c r="Z31" s="638"/>
      <c r="AA31" s="637"/>
      <c r="AB31" s="638"/>
      <c r="AC31" s="509">
        <f t="shared" si="0"/>
        <v>0</v>
      </c>
      <c r="AD31" s="950">
        <f t="shared" si="1"/>
        <v>0</v>
      </c>
      <c r="AE31" s="375"/>
      <c r="AF31" s="375"/>
      <c r="AG31" s="375"/>
      <c r="AH31" s="375"/>
      <c r="AI31" s="375"/>
      <c r="AJ31" s="375"/>
      <c r="AK31" s="375"/>
      <c r="AL31" s="375"/>
      <c r="AM31" s="375"/>
      <c r="AN31" s="375"/>
      <c r="AO31" s="375"/>
      <c r="AP31" s="375"/>
      <c r="AQ31" s="375"/>
      <c r="AR31" s="375"/>
      <c r="AS31" s="375"/>
      <c r="AT31" s="70"/>
    </row>
    <row r="32" spans="1:46">
      <c r="A32" s="934"/>
      <c r="B32" s="1245"/>
      <c r="C32" s="462"/>
      <c r="D32" s="460"/>
      <c r="E32" s="637"/>
      <c r="F32" s="638"/>
      <c r="G32" s="637"/>
      <c r="H32" s="638"/>
      <c r="I32" s="637"/>
      <c r="J32" s="638"/>
      <c r="K32" s="637"/>
      <c r="L32" s="638"/>
      <c r="M32" s="637"/>
      <c r="N32" s="638"/>
      <c r="O32" s="637"/>
      <c r="P32" s="638"/>
      <c r="Q32" s="637"/>
      <c r="R32" s="638"/>
      <c r="S32" s="637"/>
      <c r="T32" s="638"/>
      <c r="U32" s="637"/>
      <c r="V32" s="638"/>
      <c r="W32" s="637"/>
      <c r="X32" s="638"/>
      <c r="Y32" s="637"/>
      <c r="Z32" s="638"/>
      <c r="AA32" s="637"/>
      <c r="AB32" s="638"/>
      <c r="AC32" s="509">
        <f t="shared" si="0"/>
        <v>0</v>
      </c>
      <c r="AD32" s="950">
        <f t="shared" si="1"/>
        <v>0</v>
      </c>
      <c r="AE32" s="375"/>
      <c r="AF32" s="375"/>
      <c r="AG32" s="375"/>
      <c r="AH32" s="375"/>
      <c r="AI32" s="375"/>
      <c r="AJ32" s="375"/>
      <c r="AK32" s="375"/>
      <c r="AL32" s="375"/>
      <c r="AM32" s="375"/>
      <c r="AN32" s="375"/>
      <c r="AO32" s="375"/>
      <c r="AP32" s="375"/>
      <c r="AQ32" s="375"/>
      <c r="AR32" s="375"/>
      <c r="AS32" s="375"/>
      <c r="AT32" s="70"/>
    </row>
    <row r="33" spans="1:46" ht="13.8" thickBot="1">
      <c r="A33" s="934"/>
      <c r="B33" s="1223" t="s">
        <v>470</v>
      </c>
      <c r="C33" s="1224"/>
      <c r="D33" s="1225"/>
      <c r="E33" s="510">
        <f t="shared" ref="E33:AB33" si="2">SUM(E13:E32)</f>
        <v>0</v>
      </c>
      <c r="F33" s="510">
        <f t="shared" si="2"/>
        <v>0</v>
      </c>
      <c r="G33" s="510">
        <f t="shared" si="2"/>
        <v>0</v>
      </c>
      <c r="H33" s="510">
        <f t="shared" si="2"/>
        <v>0</v>
      </c>
      <c r="I33" s="510">
        <f t="shared" si="2"/>
        <v>0</v>
      </c>
      <c r="J33" s="510">
        <f t="shared" si="2"/>
        <v>0</v>
      </c>
      <c r="K33" s="510">
        <f t="shared" si="2"/>
        <v>0</v>
      </c>
      <c r="L33" s="510">
        <f t="shared" si="2"/>
        <v>0</v>
      </c>
      <c r="M33" s="510">
        <f t="shared" si="2"/>
        <v>0</v>
      </c>
      <c r="N33" s="510">
        <f t="shared" si="2"/>
        <v>0</v>
      </c>
      <c r="O33" s="510">
        <f t="shared" si="2"/>
        <v>0</v>
      </c>
      <c r="P33" s="510">
        <f t="shared" si="2"/>
        <v>0</v>
      </c>
      <c r="Q33" s="510">
        <f t="shared" si="2"/>
        <v>0</v>
      </c>
      <c r="R33" s="510">
        <f t="shared" si="2"/>
        <v>0</v>
      </c>
      <c r="S33" s="510">
        <f t="shared" si="2"/>
        <v>0</v>
      </c>
      <c r="T33" s="510">
        <f t="shared" si="2"/>
        <v>0</v>
      </c>
      <c r="U33" s="510">
        <f t="shared" si="2"/>
        <v>0</v>
      </c>
      <c r="V33" s="510">
        <f t="shared" si="2"/>
        <v>0</v>
      </c>
      <c r="W33" s="510">
        <f t="shared" si="2"/>
        <v>0</v>
      </c>
      <c r="X33" s="510">
        <f t="shared" si="2"/>
        <v>0</v>
      </c>
      <c r="Y33" s="510">
        <f t="shared" si="2"/>
        <v>0</v>
      </c>
      <c r="Z33" s="510">
        <f t="shared" si="2"/>
        <v>0</v>
      </c>
      <c r="AA33" s="510">
        <f t="shared" si="2"/>
        <v>0</v>
      </c>
      <c r="AB33" s="510">
        <f t="shared" si="2"/>
        <v>0</v>
      </c>
      <c r="AC33" s="511">
        <f>IF(SUM(E33:AB33)=SUM(AC13:AC32),SUM(AC13:AC32),"ERROR")</f>
        <v>0</v>
      </c>
      <c r="AD33" s="951">
        <f t="shared" si="1"/>
        <v>0</v>
      </c>
      <c r="AE33" s="375"/>
      <c r="AF33" s="375"/>
      <c r="AG33" s="375"/>
      <c r="AH33" s="375"/>
      <c r="AI33" s="375"/>
      <c r="AJ33" s="375"/>
      <c r="AK33" s="375"/>
      <c r="AL33" s="375"/>
      <c r="AM33" s="375"/>
      <c r="AN33" s="375"/>
      <c r="AO33" s="375"/>
      <c r="AP33" s="375"/>
      <c r="AQ33" s="375"/>
      <c r="AR33" s="375"/>
      <c r="AS33" s="375"/>
      <c r="AT33" s="70"/>
    </row>
    <row r="34" spans="1:46">
      <c r="A34" s="934"/>
      <c r="B34" s="472"/>
      <c r="C34" s="473" t="str">
        <f t="shared" ref="C34:D36" si="3">+C13</f>
        <v xml:space="preserve"> </v>
      </c>
      <c r="D34" s="474" t="str">
        <f t="shared" si="3"/>
        <v>Bachelor</v>
      </c>
      <c r="E34" s="637"/>
      <c r="F34" s="638"/>
      <c r="G34" s="637"/>
      <c r="H34" s="638"/>
      <c r="I34" s="637"/>
      <c r="J34" s="638"/>
      <c r="K34" s="637"/>
      <c r="L34" s="638"/>
      <c r="M34" s="637"/>
      <c r="N34" s="638"/>
      <c r="O34" s="637"/>
      <c r="P34" s="638"/>
      <c r="Q34" s="637"/>
      <c r="R34" s="638"/>
      <c r="S34" s="637"/>
      <c r="T34" s="638"/>
      <c r="U34" s="637"/>
      <c r="V34" s="638"/>
      <c r="W34" s="637"/>
      <c r="X34" s="638"/>
      <c r="Y34" s="637"/>
      <c r="Z34" s="638"/>
      <c r="AA34" s="637"/>
      <c r="AB34" s="638"/>
      <c r="AC34" s="512">
        <f>+(E34+F34+G34+H34+I34+J34+K34+L34+M34+N34+O34+P34+Q34+R34+S34+T34+U32:U34+V34+W34+X34+Y34+Z34+AA34+AB34)</f>
        <v>0</v>
      </c>
      <c r="AD34" s="952">
        <f t="shared" si="1"/>
        <v>0</v>
      </c>
      <c r="AE34" s="375"/>
      <c r="AF34" s="375"/>
      <c r="AG34" s="375"/>
      <c r="AH34" s="375"/>
      <c r="AI34" s="375"/>
      <c r="AJ34" s="375"/>
      <c r="AK34" s="375"/>
      <c r="AL34" s="375"/>
      <c r="AM34" s="375"/>
      <c r="AN34" s="375"/>
      <c r="AO34" s="375"/>
      <c r="AP34" s="375"/>
      <c r="AQ34" s="375"/>
      <c r="AR34" s="375"/>
      <c r="AS34" s="375"/>
      <c r="AT34" s="70"/>
    </row>
    <row r="35" spans="1:46">
      <c r="A35" s="934"/>
      <c r="B35" s="1226" t="s">
        <v>232</v>
      </c>
      <c r="C35" s="461" t="str">
        <f t="shared" si="3"/>
        <v xml:space="preserve"> </v>
      </c>
      <c r="D35" s="461" t="str">
        <f t="shared" si="3"/>
        <v>1 B Apt</v>
      </c>
      <c r="E35" s="637"/>
      <c r="F35" s="638"/>
      <c r="G35" s="637"/>
      <c r="H35" s="638"/>
      <c r="I35" s="637"/>
      <c r="J35" s="638"/>
      <c r="K35" s="637"/>
      <c r="L35" s="638"/>
      <c r="M35" s="637"/>
      <c r="N35" s="638"/>
      <c r="O35" s="637"/>
      <c r="P35" s="638"/>
      <c r="Q35" s="637"/>
      <c r="R35" s="638"/>
      <c r="S35" s="637"/>
      <c r="T35" s="638"/>
      <c r="U35" s="637"/>
      <c r="V35" s="638"/>
      <c r="W35" s="637"/>
      <c r="X35" s="638"/>
      <c r="Y35" s="637"/>
      <c r="Z35" s="638"/>
      <c r="AA35" s="637"/>
      <c r="AB35" s="638"/>
      <c r="AC35" s="512">
        <f>+(E35+F35+G35+H35+I35+J35+K35+L35+M35+N35+O35+P35+Q35+R35+S35+T35+U33:U35+V35+W35+X35+Y35+Z35+AA35+AB35)</f>
        <v>0</v>
      </c>
      <c r="AD35" s="952">
        <f t="shared" si="1"/>
        <v>0</v>
      </c>
      <c r="AE35" s="375"/>
      <c r="AF35" s="375"/>
      <c r="AG35" s="375"/>
      <c r="AH35" s="375"/>
      <c r="AI35" s="375"/>
      <c r="AJ35" s="375"/>
      <c r="AK35" s="375"/>
      <c r="AL35" s="375"/>
      <c r="AM35" s="375"/>
      <c r="AN35" s="375"/>
      <c r="AO35" s="375"/>
      <c r="AP35" s="375"/>
      <c r="AQ35" s="375"/>
      <c r="AR35" s="375"/>
      <c r="AS35" s="375"/>
      <c r="AT35" s="70"/>
    </row>
    <row r="36" spans="1:46">
      <c r="A36" s="934"/>
      <c r="B36" s="1226"/>
      <c r="C36" s="461" t="str">
        <f t="shared" si="3"/>
        <v xml:space="preserve"> </v>
      </c>
      <c r="D36" s="461" t="str">
        <f t="shared" si="3"/>
        <v>2 B Apt</v>
      </c>
      <c r="E36" s="637"/>
      <c r="F36" s="638"/>
      <c r="G36" s="637"/>
      <c r="H36" s="638"/>
      <c r="I36" s="637"/>
      <c r="J36" s="638"/>
      <c r="K36" s="637"/>
      <c r="L36" s="638"/>
      <c r="M36" s="637"/>
      <c r="N36" s="638"/>
      <c r="O36" s="637"/>
      <c r="P36" s="638"/>
      <c r="Q36" s="637"/>
      <c r="R36" s="638"/>
      <c r="S36" s="637"/>
      <c r="T36" s="638"/>
      <c r="U36" s="637"/>
      <c r="V36" s="638"/>
      <c r="W36" s="637"/>
      <c r="X36" s="638"/>
      <c r="Y36" s="637"/>
      <c r="Z36" s="638"/>
      <c r="AA36" s="637"/>
      <c r="AB36" s="638"/>
      <c r="AC36" s="509">
        <f t="shared" ref="AC36:AC53" si="4">+(E36+F36+G36+H36+I36+J36+K36+L36+M36+N36+O36+P36+Q36+R36+S36+T36+U35:U36+V36+W36+X36+Y36+Z36+AA36+AB36)</f>
        <v>0</v>
      </c>
      <c r="AD36" s="950">
        <f t="shared" si="1"/>
        <v>0</v>
      </c>
      <c r="AE36" s="375"/>
      <c r="AF36" s="375"/>
      <c r="AG36" s="375"/>
      <c r="AH36" s="375"/>
      <c r="AI36" s="375"/>
      <c r="AJ36" s="375"/>
      <c r="AK36" s="375"/>
      <c r="AL36" s="375"/>
      <c r="AM36" s="375"/>
      <c r="AN36" s="375"/>
      <c r="AO36" s="375"/>
      <c r="AP36" s="375"/>
      <c r="AQ36" s="375"/>
      <c r="AR36" s="375"/>
      <c r="AS36" s="375"/>
      <c r="AT36" s="70"/>
    </row>
    <row r="37" spans="1:46">
      <c r="A37" s="934"/>
      <c r="B37" s="1226"/>
      <c r="C37" s="461" t="str">
        <f t="shared" ref="C37:D43" si="5">+C16</f>
        <v xml:space="preserve"> </v>
      </c>
      <c r="D37" s="461" t="str">
        <f t="shared" si="5"/>
        <v>1 B Apt</v>
      </c>
      <c r="E37" s="637"/>
      <c r="F37" s="638"/>
      <c r="G37" s="637"/>
      <c r="H37" s="638"/>
      <c r="I37" s="637"/>
      <c r="J37" s="638"/>
      <c r="K37" s="637"/>
      <c r="L37" s="638"/>
      <c r="M37" s="637"/>
      <c r="N37" s="638"/>
      <c r="O37" s="637"/>
      <c r="P37" s="638"/>
      <c r="Q37" s="637"/>
      <c r="R37" s="638"/>
      <c r="S37" s="637"/>
      <c r="T37" s="638"/>
      <c r="U37" s="637"/>
      <c r="V37" s="638"/>
      <c r="W37" s="637"/>
      <c r="X37" s="638"/>
      <c r="Y37" s="637"/>
      <c r="Z37" s="638"/>
      <c r="AA37" s="637"/>
      <c r="AB37" s="638"/>
      <c r="AC37" s="509">
        <f t="shared" si="4"/>
        <v>0</v>
      </c>
      <c r="AD37" s="950">
        <f t="shared" si="1"/>
        <v>0</v>
      </c>
      <c r="AE37" s="375"/>
      <c r="AF37" s="375"/>
      <c r="AG37" s="375"/>
      <c r="AH37" s="375"/>
      <c r="AI37" s="375"/>
      <c r="AJ37" s="375"/>
      <c r="AK37" s="375"/>
      <c r="AL37" s="375"/>
      <c r="AM37" s="375"/>
      <c r="AN37" s="375"/>
      <c r="AO37" s="375"/>
      <c r="AP37" s="375"/>
      <c r="AQ37" s="375"/>
      <c r="AR37" s="375"/>
      <c r="AS37" s="375"/>
      <c r="AT37" s="70"/>
    </row>
    <row r="38" spans="1:46">
      <c r="A38" s="934"/>
      <c r="B38" s="1226"/>
      <c r="C38" s="461" t="str">
        <f t="shared" si="5"/>
        <v xml:space="preserve"> </v>
      </c>
      <c r="D38" s="461" t="str">
        <f t="shared" si="5"/>
        <v>2 B Apt</v>
      </c>
      <c r="E38" s="637"/>
      <c r="F38" s="638"/>
      <c r="G38" s="637"/>
      <c r="H38" s="638"/>
      <c r="I38" s="637"/>
      <c r="J38" s="638"/>
      <c r="K38" s="637"/>
      <c r="L38" s="638"/>
      <c r="M38" s="637"/>
      <c r="N38" s="638"/>
      <c r="O38" s="637"/>
      <c r="P38" s="638"/>
      <c r="Q38" s="637"/>
      <c r="R38" s="638"/>
      <c r="S38" s="637"/>
      <c r="T38" s="638"/>
      <c r="U38" s="637"/>
      <c r="V38" s="638"/>
      <c r="W38" s="637"/>
      <c r="X38" s="638"/>
      <c r="Y38" s="637"/>
      <c r="Z38" s="638"/>
      <c r="AA38" s="637"/>
      <c r="AB38" s="638"/>
      <c r="AC38" s="509">
        <f t="shared" si="4"/>
        <v>0</v>
      </c>
      <c r="AD38" s="950">
        <f t="shared" si="1"/>
        <v>0</v>
      </c>
      <c r="AE38" s="375"/>
      <c r="AF38" s="375"/>
      <c r="AG38" s="375"/>
      <c r="AH38" s="375"/>
      <c r="AI38" s="375"/>
      <c r="AJ38" s="375"/>
      <c r="AK38" s="375"/>
      <c r="AL38" s="375"/>
      <c r="AM38" s="375"/>
      <c r="AN38" s="375"/>
      <c r="AO38" s="375"/>
      <c r="AP38" s="375"/>
      <c r="AQ38" s="375"/>
      <c r="AR38" s="375"/>
      <c r="AS38" s="375"/>
      <c r="AT38" s="70"/>
    </row>
    <row r="39" spans="1:46">
      <c r="A39" s="934"/>
      <c r="B39" s="1226"/>
      <c r="C39" s="461" t="str">
        <f t="shared" si="5"/>
        <v xml:space="preserve"> </v>
      </c>
      <c r="D39" s="461" t="str">
        <f t="shared" si="5"/>
        <v>1 B Apt</v>
      </c>
      <c r="E39" s="637"/>
      <c r="F39" s="638"/>
      <c r="G39" s="637"/>
      <c r="H39" s="638"/>
      <c r="I39" s="637"/>
      <c r="J39" s="638"/>
      <c r="K39" s="637"/>
      <c r="L39" s="638"/>
      <c r="M39" s="637"/>
      <c r="N39" s="638"/>
      <c r="O39" s="637"/>
      <c r="P39" s="638"/>
      <c r="Q39" s="637"/>
      <c r="R39" s="638"/>
      <c r="S39" s="637"/>
      <c r="T39" s="638"/>
      <c r="U39" s="637"/>
      <c r="V39" s="638"/>
      <c r="W39" s="637"/>
      <c r="X39" s="638"/>
      <c r="Y39" s="637"/>
      <c r="Z39" s="638"/>
      <c r="AA39" s="637"/>
      <c r="AB39" s="638"/>
      <c r="AC39" s="509">
        <f t="shared" si="4"/>
        <v>0</v>
      </c>
      <c r="AD39" s="950">
        <f t="shared" si="1"/>
        <v>0</v>
      </c>
      <c r="AE39" s="375"/>
      <c r="AF39" s="375"/>
      <c r="AG39" s="375"/>
      <c r="AH39" s="375"/>
      <c r="AI39" s="375"/>
      <c r="AJ39" s="375"/>
      <c r="AK39" s="375"/>
      <c r="AL39" s="375"/>
      <c r="AM39" s="375"/>
      <c r="AN39" s="375"/>
      <c r="AO39" s="375"/>
      <c r="AP39" s="375"/>
      <c r="AQ39" s="375"/>
      <c r="AR39" s="375"/>
      <c r="AS39" s="375"/>
      <c r="AT39" s="70"/>
    </row>
    <row r="40" spans="1:46">
      <c r="A40" s="934"/>
      <c r="B40" s="1226"/>
      <c r="C40" s="461">
        <f t="shared" si="5"/>
        <v>0</v>
      </c>
      <c r="D40" s="461" t="str">
        <f t="shared" si="5"/>
        <v>2 B Apt</v>
      </c>
      <c r="E40" s="637"/>
      <c r="F40" s="638"/>
      <c r="G40" s="637"/>
      <c r="H40" s="638"/>
      <c r="I40" s="637"/>
      <c r="J40" s="638"/>
      <c r="K40" s="637"/>
      <c r="L40" s="638"/>
      <c r="M40" s="637"/>
      <c r="N40" s="638"/>
      <c r="O40" s="637"/>
      <c r="P40" s="638"/>
      <c r="Q40" s="637"/>
      <c r="R40" s="638"/>
      <c r="S40" s="637"/>
      <c r="T40" s="638"/>
      <c r="U40" s="637"/>
      <c r="V40" s="638"/>
      <c r="W40" s="637"/>
      <c r="X40" s="638"/>
      <c r="Y40" s="637"/>
      <c r="Z40" s="638"/>
      <c r="AA40" s="637"/>
      <c r="AB40" s="638"/>
      <c r="AC40" s="509">
        <f t="shared" si="4"/>
        <v>0</v>
      </c>
      <c r="AD40" s="950">
        <f t="shared" si="1"/>
        <v>0</v>
      </c>
      <c r="AE40" s="375"/>
      <c r="AF40" s="375"/>
      <c r="AG40" s="375"/>
      <c r="AH40" s="375"/>
      <c r="AI40" s="375"/>
      <c r="AJ40" s="375"/>
      <c r="AK40" s="375"/>
      <c r="AL40" s="375"/>
      <c r="AM40" s="375"/>
      <c r="AN40" s="375"/>
      <c r="AO40" s="375"/>
      <c r="AP40" s="375"/>
      <c r="AQ40" s="375"/>
      <c r="AR40" s="375"/>
      <c r="AS40" s="375"/>
      <c r="AT40" s="70"/>
    </row>
    <row r="41" spans="1:46">
      <c r="A41" s="934"/>
      <c r="B41" s="1226"/>
      <c r="C41" s="461">
        <f t="shared" si="5"/>
        <v>0</v>
      </c>
      <c r="D41" s="461" t="str">
        <f t="shared" si="5"/>
        <v>3 B Apt</v>
      </c>
      <c r="E41" s="637"/>
      <c r="F41" s="638"/>
      <c r="G41" s="637"/>
      <c r="H41" s="638"/>
      <c r="I41" s="637"/>
      <c r="J41" s="638"/>
      <c r="K41" s="637"/>
      <c r="L41" s="638"/>
      <c r="M41" s="637"/>
      <c r="N41" s="638"/>
      <c r="O41" s="637"/>
      <c r="P41" s="638"/>
      <c r="Q41" s="637"/>
      <c r="R41" s="638"/>
      <c r="S41" s="637"/>
      <c r="T41" s="638"/>
      <c r="U41" s="637"/>
      <c r="V41" s="638"/>
      <c r="W41" s="637"/>
      <c r="X41" s="638"/>
      <c r="Y41" s="637"/>
      <c r="Z41" s="638"/>
      <c r="AA41" s="637"/>
      <c r="AB41" s="638"/>
      <c r="AC41" s="509">
        <f t="shared" si="4"/>
        <v>0</v>
      </c>
      <c r="AD41" s="950">
        <f t="shared" si="1"/>
        <v>0</v>
      </c>
      <c r="AE41" s="375"/>
      <c r="AF41" s="375"/>
      <c r="AG41" s="375"/>
      <c r="AH41" s="375"/>
      <c r="AI41" s="375"/>
      <c r="AJ41" s="375"/>
      <c r="AK41" s="375"/>
      <c r="AL41" s="375"/>
      <c r="AM41" s="375"/>
      <c r="AN41" s="375"/>
      <c r="AO41" s="375"/>
      <c r="AP41" s="375"/>
      <c r="AQ41" s="375"/>
      <c r="AR41" s="375"/>
      <c r="AS41" s="375"/>
      <c r="AT41" s="70"/>
    </row>
    <row r="42" spans="1:46">
      <c r="A42" s="934"/>
      <c r="B42" s="1226"/>
      <c r="C42" s="461">
        <f t="shared" si="5"/>
        <v>0</v>
      </c>
      <c r="D42" s="461" t="str">
        <f t="shared" si="5"/>
        <v>4 B Apt</v>
      </c>
      <c r="E42" s="637"/>
      <c r="F42" s="638"/>
      <c r="G42" s="637"/>
      <c r="H42" s="638"/>
      <c r="I42" s="637"/>
      <c r="J42" s="638"/>
      <c r="K42" s="637"/>
      <c r="L42" s="638"/>
      <c r="M42" s="637"/>
      <c r="N42" s="638"/>
      <c r="O42" s="637"/>
      <c r="P42" s="638"/>
      <c r="Q42" s="637"/>
      <c r="R42" s="638"/>
      <c r="S42" s="637"/>
      <c r="T42" s="638"/>
      <c r="U42" s="637"/>
      <c r="V42" s="638"/>
      <c r="W42" s="637"/>
      <c r="X42" s="638"/>
      <c r="Y42" s="637"/>
      <c r="Z42" s="638"/>
      <c r="AA42" s="637"/>
      <c r="AB42" s="638"/>
      <c r="AC42" s="509">
        <f t="shared" si="4"/>
        <v>0</v>
      </c>
      <c r="AD42" s="950">
        <f t="shared" si="1"/>
        <v>0</v>
      </c>
      <c r="AE42" s="375"/>
      <c r="AF42" s="375"/>
      <c r="AG42" s="375"/>
      <c r="AH42" s="375"/>
      <c r="AI42" s="375"/>
      <c r="AJ42" s="375"/>
      <c r="AK42" s="375"/>
      <c r="AL42" s="375"/>
      <c r="AM42" s="375"/>
      <c r="AN42" s="375"/>
      <c r="AO42" s="375"/>
      <c r="AP42" s="375"/>
      <c r="AQ42" s="375"/>
      <c r="AR42" s="375"/>
      <c r="AS42" s="375"/>
      <c r="AT42" s="70"/>
    </row>
    <row r="43" spans="1:46">
      <c r="A43" s="934"/>
      <c r="B43" s="1226"/>
      <c r="C43" s="461">
        <f t="shared" si="5"/>
        <v>0</v>
      </c>
      <c r="D43" s="461" t="str">
        <f t="shared" si="5"/>
        <v>1 B TH</v>
      </c>
      <c r="E43" s="637"/>
      <c r="F43" s="638"/>
      <c r="G43" s="637"/>
      <c r="H43" s="638"/>
      <c r="I43" s="637"/>
      <c r="J43" s="638"/>
      <c r="K43" s="637"/>
      <c r="L43" s="638"/>
      <c r="M43" s="637"/>
      <c r="N43" s="638"/>
      <c r="O43" s="637"/>
      <c r="P43" s="638"/>
      <c r="Q43" s="637"/>
      <c r="R43" s="638"/>
      <c r="S43" s="637"/>
      <c r="T43" s="638"/>
      <c r="U43" s="637"/>
      <c r="V43" s="638"/>
      <c r="W43" s="637"/>
      <c r="X43" s="638"/>
      <c r="Y43" s="637"/>
      <c r="Z43" s="638"/>
      <c r="AA43" s="637"/>
      <c r="AB43" s="638"/>
      <c r="AC43" s="509">
        <f t="shared" si="4"/>
        <v>0</v>
      </c>
      <c r="AD43" s="950">
        <f t="shared" si="1"/>
        <v>0</v>
      </c>
      <c r="AE43" s="375"/>
      <c r="AF43" s="375"/>
      <c r="AG43" s="375"/>
      <c r="AH43" s="375"/>
      <c r="AI43" s="375"/>
      <c r="AJ43" s="375"/>
      <c r="AK43" s="375"/>
      <c r="AL43" s="375"/>
      <c r="AM43" s="375"/>
      <c r="AN43" s="375"/>
      <c r="AO43" s="375"/>
      <c r="AP43" s="375"/>
      <c r="AQ43" s="375"/>
      <c r="AR43" s="375"/>
      <c r="AS43" s="375"/>
      <c r="AT43" s="70"/>
    </row>
    <row r="44" spans="1:46">
      <c r="A44" s="934"/>
      <c r="B44" s="1226"/>
      <c r="C44" s="461">
        <f t="shared" ref="C44:C53" si="6">+C23</f>
        <v>0</v>
      </c>
      <c r="D44" s="461" t="str">
        <f>+D23</f>
        <v>2 B TH</v>
      </c>
      <c r="E44" s="637"/>
      <c r="F44" s="638"/>
      <c r="G44" s="637"/>
      <c r="H44" s="638"/>
      <c r="I44" s="637"/>
      <c r="J44" s="638"/>
      <c r="K44" s="637"/>
      <c r="L44" s="638"/>
      <c r="M44" s="637"/>
      <c r="N44" s="638"/>
      <c r="O44" s="637"/>
      <c r="P44" s="638"/>
      <c r="Q44" s="637"/>
      <c r="R44" s="638"/>
      <c r="S44" s="637"/>
      <c r="T44" s="638"/>
      <c r="U44" s="637"/>
      <c r="V44" s="638"/>
      <c r="W44" s="637"/>
      <c r="X44" s="638"/>
      <c r="Y44" s="637"/>
      <c r="Z44" s="638"/>
      <c r="AA44" s="637"/>
      <c r="AB44" s="638"/>
      <c r="AC44" s="509">
        <f t="shared" si="4"/>
        <v>0</v>
      </c>
      <c r="AD44" s="950">
        <f t="shared" si="1"/>
        <v>0</v>
      </c>
      <c r="AE44" s="375"/>
      <c r="AF44" s="375"/>
      <c r="AG44" s="375"/>
      <c r="AH44" s="375"/>
      <c r="AI44" s="375"/>
      <c r="AJ44" s="375"/>
      <c r="AK44" s="375"/>
      <c r="AL44" s="375"/>
      <c r="AM44" s="375"/>
      <c r="AN44" s="375"/>
      <c r="AO44" s="375"/>
      <c r="AP44" s="375"/>
      <c r="AQ44" s="375"/>
      <c r="AR44" s="375"/>
      <c r="AS44" s="375"/>
      <c r="AT44" s="70"/>
    </row>
    <row r="45" spans="1:46">
      <c r="A45" s="934"/>
      <c r="B45" s="1226"/>
      <c r="C45" s="461">
        <f t="shared" si="6"/>
        <v>0</v>
      </c>
      <c r="D45" s="461" t="str">
        <f>+D24</f>
        <v>3 B TH</v>
      </c>
      <c r="E45" s="637"/>
      <c r="F45" s="638"/>
      <c r="G45" s="637"/>
      <c r="H45" s="638"/>
      <c r="I45" s="637"/>
      <c r="J45" s="638"/>
      <c r="K45" s="637"/>
      <c r="L45" s="638"/>
      <c r="M45" s="637"/>
      <c r="N45" s="638"/>
      <c r="O45" s="637"/>
      <c r="P45" s="638"/>
      <c r="Q45" s="637"/>
      <c r="R45" s="638"/>
      <c r="S45" s="637"/>
      <c r="T45" s="638"/>
      <c r="U45" s="637"/>
      <c r="V45" s="638"/>
      <c r="W45" s="637"/>
      <c r="X45" s="638"/>
      <c r="Y45" s="637"/>
      <c r="Z45" s="638"/>
      <c r="AA45" s="637"/>
      <c r="AB45" s="638"/>
      <c r="AC45" s="509">
        <f t="shared" si="4"/>
        <v>0</v>
      </c>
      <c r="AD45" s="950">
        <f t="shared" si="1"/>
        <v>0</v>
      </c>
      <c r="AE45" s="375"/>
      <c r="AF45" s="375"/>
      <c r="AG45" s="375"/>
      <c r="AH45" s="375"/>
      <c r="AI45" s="375"/>
      <c r="AJ45" s="375"/>
      <c r="AK45" s="375"/>
      <c r="AL45" s="375"/>
      <c r="AM45" s="375"/>
      <c r="AN45" s="375"/>
      <c r="AO45" s="375"/>
      <c r="AP45" s="375"/>
      <c r="AQ45" s="375"/>
      <c r="AR45" s="375"/>
      <c r="AS45" s="375"/>
      <c r="AT45" s="70"/>
    </row>
    <row r="46" spans="1:46">
      <c r="A46" s="934"/>
      <c r="B46" s="1226"/>
      <c r="C46" s="461">
        <f t="shared" si="6"/>
        <v>0</v>
      </c>
      <c r="D46" s="461" t="str">
        <f>+D25</f>
        <v>4 B TH</v>
      </c>
      <c r="E46" s="637"/>
      <c r="F46" s="638"/>
      <c r="G46" s="637"/>
      <c r="H46" s="638"/>
      <c r="I46" s="637"/>
      <c r="J46" s="638"/>
      <c r="K46" s="637"/>
      <c r="L46" s="638"/>
      <c r="M46" s="637"/>
      <c r="N46" s="638"/>
      <c r="O46" s="637"/>
      <c r="P46" s="638"/>
      <c r="Q46" s="637"/>
      <c r="R46" s="638"/>
      <c r="S46" s="637"/>
      <c r="T46" s="638"/>
      <c r="U46" s="637"/>
      <c r="V46" s="638"/>
      <c r="W46" s="637"/>
      <c r="X46" s="638"/>
      <c r="Y46" s="637"/>
      <c r="Z46" s="638"/>
      <c r="AA46" s="637"/>
      <c r="AB46" s="638"/>
      <c r="AC46" s="509">
        <f t="shared" si="4"/>
        <v>0</v>
      </c>
      <c r="AD46" s="950">
        <f t="shared" si="1"/>
        <v>0</v>
      </c>
      <c r="AE46" s="375"/>
      <c r="AF46" s="375"/>
      <c r="AG46" s="375"/>
      <c r="AH46" s="375"/>
      <c r="AI46" s="375"/>
      <c r="AJ46" s="375"/>
      <c r="AK46" s="375"/>
      <c r="AL46" s="375"/>
      <c r="AM46" s="375"/>
      <c r="AN46" s="375"/>
      <c r="AO46" s="375"/>
      <c r="AP46" s="375"/>
      <c r="AQ46" s="375"/>
      <c r="AR46" s="375"/>
      <c r="AS46" s="375"/>
      <c r="AT46" s="70"/>
    </row>
    <row r="47" spans="1:46">
      <c r="A47" s="934"/>
      <c r="B47" s="1226"/>
      <c r="C47" s="461">
        <f t="shared" si="6"/>
        <v>0</v>
      </c>
      <c r="D47" s="461" t="str">
        <f>+D26</f>
        <v>5 B TH</v>
      </c>
      <c r="E47" s="637"/>
      <c r="F47" s="638"/>
      <c r="G47" s="637"/>
      <c r="H47" s="638"/>
      <c r="I47" s="637"/>
      <c r="J47" s="638"/>
      <c r="K47" s="637"/>
      <c r="L47" s="638"/>
      <c r="M47" s="637"/>
      <c r="N47" s="638"/>
      <c r="O47" s="637"/>
      <c r="P47" s="638"/>
      <c r="Q47" s="637"/>
      <c r="R47" s="638"/>
      <c r="S47" s="637"/>
      <c r="T47" s="638"/>
      <c r="U47" s="637"/>
      <c r="V47" s="638"/>
      <c r="W47" s="637"/>
      <c r="X47" s="638"/>
      <c r="Y47" s="637"/>
      <c r="Z47" s="638"/>
      <c r="AA47" s="637"/>
      <c r="AB47" s="638"/>
      <c r="AC47" s="509">
        <f t="shared" si="4"/>
        <v>0</v>
      </c>
      <c r="AD47" s="950">
        <f t="shared" si="1"/>
        <v>0</v>
      </c>
      <c r="AE47" s="375"/>
      <c r="AF47" s="375"/>
      <c r="AG47" s="375"/>
      <c r="AH47" s="375"/>
      <c r="AI47" s="375"/>
      <c r="AJ47" s="375"/>
      <c r="AK47" s="375"/>
      <c r="AL47" s="375"/>
      <c r="AM47" s="375"/>
      <c r="AN47" s="375"/>
      <c r="AO47" s="375"/>
      <c r="AP47" s="375"/>
      <c r="AQ47" s="375"/>
      <c r="AR47" s="375"/>
      <c r="AS47" s="375"/>
      <c r="AT47" s="70"/>
    </row>
    <row r="48" spans="1:46">
      <c r="A48" s="934"/>
      <c r="B48" s="1226"/>
      <c r="C48" s="461">
        <f t="shared" si="6"/>
        <v>0</v>
      </c>
      <c r="D48" s="461" t="str">
        <f t="shared" ref="D48:D53" si="7">+D27</f>
        <v>1 B TH</v>
      </c>
      <c r="E48" s="637"/>
      <c r="F48" s="638"/>
      <c r="G48" s="637"/>
      <c r="H48" s="638"/>
      <c r="I48" s="637"/>
      <c r="J48" s="638"/>
      <c r="K48" s="637"/>
      <c r="L48" s="638"/>
      <c r="M48" s="637"/>
      <c r="N48" s="638"/>
      <c r="O48" s="637"/>
      <c r="P48" s="638"/>
      <c r="Q48" s="637"/>
      <c r="R48" s="638"/>
      <c r="S48" s="637"/>
      <c r="T48" s="638"/>
      <c r="U48" s="637"/>
      <c r="V48" s="638"/>
      <c r="W48" s="637"/>
      <c r="X48" s="638"/>
      <c r="Y48" s="637"/>
      <c r="Z48" s="638"/>
      <c r="AA48" s="637"/>
      <c r="AB48" s="638"/>
      <c r="AC48" s="509">
        <f t="shared" si="4"/>
        <v>0</v>
      </c>
      <c r="AD48" s="950">
        <f t="shared" si="1"/>
        <v>0</v>
      </c>
      <c r="AE48" s="375"/>
      <c r="AF48" s="375"/>
      <c r="AG48" s="375"/>
      <c r="AH48" s="375"/>
      <c r="AI48" s="375"/>
      <c r="AJ48" s="375"/>
      <c r="AK48" s="375"/>
      <c r="AL48" s="375"/>
      <c r="AM48" s="375"/>
      <c r="AN48" s="375"/>
      <c r="AO48" s="375"/>
      <c r="AP48" s="375"/>
      <c r="AQ48" s="375"/>
      <c r="AR48" s="375"/>
      <c r="AS48" s="375"/>
      <c r="AT48" s="70"/>
    </row>
    <row r="49" spans="1:46">
      <c r="A49" s="934"/>
      <c r="B49" s="1226"/>
      <c r="C49" s="461">
        <f t="shared" si="6"/>
        <v>0</v>
      </c>
      <c r="D49" s="461" t="str">
        <f t="shared" si="7"/>
        <v>2 B TH</v>
      </c>
      <c r="E49" s="637"/>
      <c r="F49" s="638"/>
      <c r="G49" s="637"/>
      <c r="H49" s="638"/>
      <c r="I49" s="637"/>
      <c r="J49" s="638"/>
      <c r="K49" s="637"/>
      <c r="L49" s="638"/>
      <c r="M49" s="637"/>
      <c r="N49" s="638"/>
      <c r="O49" s="637"/>
      <c r="P49" s="638"/>
      <c r="Q49" s="637"/>
      <c r="R49" s="638"/>
      <c r="S49" s="637"/>
      <c r="T49" s="638"/>
      <c r="U49" s="637"/>
      <c r="V49" s="638"/>
      <c r="W49" s="637"/>
      <c r="X49" s="638"/>
      <c r="Y49" s="637"/>
      <c r="Z49" s="638"/>
      <c r="AA49" s="637"/>
      <c r="AB49" s="638"/>
      <c r="AC49" s="509">
        <f t="shared" si="4"/>
        <v>0</v>
      </c>
      <c r="AD49" s="950">
        <f t="shared" si="1"/>
        <v>0</v>
      </c>
      <c r="AE49" s="375"/>
      <c r="AF49" s="375"/>
      <c r="AG49" s="375"/>
      <c r="AH49" s="375"/>
      <c r="AI49" s="375"/>
      <c r="AJ49" s="375"/>
      <c r="AK49" s="375"/>
      <c r="AL49" s="375"/>
      <c r="AM49" s="375"/>
      <c r="AN49" s="375"/>
      <c r="AO49" s="375"/>
      <c r="AP49" s="375"/>
      <c r="AQ49" s="375"/>
      <c r="AR49" s="375"/>
      <c r="AS49" s="375"/>
      <c r="AT49" s="70"/>
    </row>
    <row r="50" spans="1:46">
      <c r="A50" s="934"/>
      <c r="B50" s="1226"/>
      <c r="C50" s="461">
        <f t="shared" si="6"/>
        <v>0</v>
      </c>
      <c r="D50" s="461" t="str">
        <f t="shared" si="7"/>
        <v>3 B TH</v>
      </c>
      <c r="E50" s="637"/>
      <c r="F50" s="638"/>
      <c r="G50" s="637"/>
      <c r="H50" s="638"/>
      <c r="I50" s="637"/>
      <c r="J50" s="638"/>
      <c r="K50" s="637"/>
      <c r="L50" s="638"/>
      <c r="M50" s="637"/>
      <c r="N50" s="638"/>
      <c r="O50" s="637"/>
      <c r="P50" s="638"/>
      <c r="Q50" s="637"/>
      <c r="R50" s="638"/>
      <c r="S50" s="637"/>
      <c r="T50" s="638"/>
      <c r="U50" s="637"/>
      <c r="V50" s="638"/>
      <c r="W50" s="637"/>
      <c r="X50" s="638"/>
      <c r="Y50" s="637"/>
      <c r="Z50" s="638"/>
      <c r="AA50" s="637"/>
      <c r="AB50" s="638"/>
      <c r="AC50" s="509">
        <f t="shared" si="4"/>
        <v>0</v>
      </c>
      <c r="AD50" s="950">
        <f t="shared" si="1"/>
        <v>0</v>
      </c>
      <c r="AE50" s="375"/>
      <c r="AF50" s="375"/>
      <c r="AG50" s="375"/>
      <c r="AH50" s="375"/>
      <c r="AI50" s="375"/>
      <c r="AJ50" s="375"/>
      <c r="AK50" s="375"/>
      <c r="AL50" s="375"/>
      <c r="AM50" s="375"/>
      <c r="AN50" s="375"/>
      <c r="AO50" s="375"/>
      <c r="AP50" s="375"/>
      <c r="AQ50" s="375"/>
      <c r="AR50" s="375"/>
      <c r="AS50" s="375"/>
      <c r="AT50" s="70"/>
    </row>
    <row r="51" spans="1:46">
      <c r="A51" s="934"/>
      <c r="B51" s="1226"/>
      <c r="C51" s="461">
        <f t="shared" si="6"/>
        <v>0</v>
      </c>
      <c r="D51" s="461" t="str">
        <f t="shared" si="7"/>
        <v>4 B TH</v>
      </c>
      <c r="E51" s="637"/>
      <c r="F51" s="638"/>
      <c r="G51" s="637"/>
      <c r="H51" s="638"/>
      <c r="I51" s="637"/>
      <c r="J51" s="638"/>
      <c r="K51" s="637"/>
      <c r="L51" s="638"/>
      <c r="M51" s="637"/>
      <c r="N51" s="638"/>
      <c r="O51" s="637"/>
      <c r="P51" s="638"/>
      <c r="Q51" s="637"/>
      <c r="R51" s="638"/>
      <c r="S51" s="637"/>
      <c r="T51" s="638"/>
      <c r="U51" s="637"/>
      <c r="V51" s="638"/>
      <c r="W51" s="637"/>
      <c r="X51" s="638"/>
      <c r="Y51" s="637"/>
      <c r="Z51" s="638"/>
      <c r="AA51" s="637"/>
      <c r="AB51" s="638"/>
      <c r="AC51" s="509">
        <f t="shared" si="4"/>
        <v>0</v>
      </c>
      <c r="AD51" s="950">
        <f t="shared" si="1"/>
        <v>0</v>
      </c>
      <c r="AE51" s="375"/>
      <c r="AF51" s="375"/>
      <c r="AG51" s="375"/>
      <c r="AH51" s="375"/>
      <c r="AI51" s="375"/>
      <c r="AJ51" s="375"/>
      <c r="AK51" s="375"/>
      <c r="AL51" s="375"/>
      <c r="AM51" s="375"/>
      <c r="AN51" s="375"/>
      <c r="AO51" s="375"/>
      <c r="AP51" s="375"/>
      <c r="AQ51" s="375"/>
      <c r="AR51" s="375"/>
      <c r="AS51" s="375"/>
      <c r="AT51" s="70"/>
    </row>
    <row r="52" spans="1:46">
      <c r="A52" s="934"/>
      <c r="B52" s="1226"/>
      <c r="C52" s="461">
        <f t="shared" si="6"/>
        <v>0</v>
      </c>
      <c r="D52" s="461" t="str">
        <f t="shared" si="7"/>
        <v>5 B TH</v>
      </c>
      <c r="E52" s="637"/>
      <c r="F52" s="638"/>
      <c r="G52" s="637"/>
      <c r="H52" s="638"/>
      <c r="I52" s="637"/>
      <c r="J52" s="638"/>
      <c r="K52" s="637"/>
      <c r="L52" s="638"/>
      <c r="M52" s="637"/>
      <c r="N52" s="638"/>
      <c r="O52" s="637"/>
      <c r="P52" s="638"/>
      <c r="Q52" s="637"/>
      <c r="R52" s="638"/>
      <c r="S52" s="637"/>
      <c r="T52" s="638"/>
      <c r="U52" s="637"/>
      <c r="V52" s="638"/>
      <c r="W52" s="637"/>
      <c r="X52" s="638"/>
      <c r="Y52" s="637"/>
      <c r="Z52" s="638"/>
      <c r="AA52" s="637"/>
      <c r="AB52" s="638"/>
      <c r="AC52" s="509">
        <f t="shared" si="4"/>
        <v>0</v>
      </c>
      <c r="AD52" s="950">
        <f t="shared" si="1"/>
        <v>0</v>
      </c>
      <c r="AE52" s="375"/>
      <c r="AF52" s="375"/>
      <c r="AG52" s="375"/>
      <c r="AH52" s="375"/>
      <c r="AI52" s="375"/>
      <c r="AJ52" s="375"/>
      <c r="AK52" s="375"/>
      <c r="AL52" s="375"/>
      <c r="AM52" s="375"/>
      <c r="AN52" s="375"/>
      <c r="AO52" s="375"/>
      <c r="AP52" s="375"/>
      <c r="AQ52" s="375"/>
      <c r="AR52" s="375"/>
      <c r="AS52" s="375"/>
      <c r="AT52" s="70"/>
    </row>
    <row r="53" spans="1:46">
      <c r="A53" s="934"/>
      <c r="B53" s="1227"/>
      <c r="C53" s="461">
        <f t="shared" si="6"/>
        <v>0</v>
      </c>
      <c r="D53" s="461">
        <f t="shared" si="7"/>
        <v>0</v>
      </c>
      <c r="E53" s="637"/>
      <c r="F53" s="638"/>
      <c r="G53" s="637"/>
      <c r="H53" s="638"/>
      <c r="I53" s="637"/>
      <c r="J53" s="638"/>
      <c r="K53" s="637"/>
      <c r="L53" s="638"/>
      <c r="M53" s="637"/>
      <c r="N53" s="638"/>
      <c r="O53" s="637"/>
      <c r="P53" s="638"/>
      <c r="Q53" s="637"/>
      <c r="R53" s="638"/>
      <c r="S53" s="637"/>
      <c r="T53" s="638"/>
      <c r="U53" s="637"/>
      <c r="V53" s="638"/>
      <c r="W53" s="637"/>
      <c r="X53" s="638"/>
      <c r="Y53" s="637"/>
      <c r="Z53" s="638"/>
      <c r="AA53" s="637"/>
      <c r="AB53" s="638"/>
      <c r="AC53" s="509">
        <f t="shared" si="4"/>
        <v>0</v>
      </c>
      <c r="AD53" s="950">
        <f t="shared" si="1"/>
        <v>0</v>
      </c>
      <c r="AE53" s="375"/>
      <c r="AF53" s="375"/>
      <c r="AG53" s="375"/>
      <c r="AH53" s="375"/>
      <c r="AI53" s="375"/>
      <c r="AJ53" s="375"/>
      <c r="AK53" s="375"/>
      <c r="AL53" s="375"/>
      <c r="AM53" s="375"/>
      <c r="AN53" s="375"/>
      <c r="AO53" s="375"/>
      <c r="AP53" s="375"/>
      <c r="AQ53" s="375"/>
      <c r="AR53" s="375"/>
      <c r="AS53" s="375"/>
      <c r="AT53" s="70"/>
    </row>
    <row r="54" spans="1:46" ht="13.8" thickBot="1">
      <c r="A54" s="934"/>
      <c r="B54" s="1228" t="s">
        <v>471</v>
      </c>
      <c r="C54" s="1229"/>
      <c r="D54" s="1230"/>
      <c r="E54" s="511">
        <f>SUM(E34:E53)</f>
        <v>0</v>
      </c>
      <c r="F54" s="511">
        <f t="shared" ref="F54:AB54" si="8">SUM(F34:F53)</f>
        <v>0</v>
      </c>
      <c r="G54" s="511">
        <f t="shared" si="8"/>
        <v>0</v>
      </c>
      <c r="H54" s="511">
        <f t="shared" si="8"/>
        <v>0</v>
      </c>
      <c r="I54" s="511">
        <f t="shared" si="8"/>
        <v>0</v>
      </c>
      <c r="J54" s="511">
        <f t="shared" si="8"/>
        <v>0</v>
      </c>
      <c r="K54" s="511">
        <f t="shared" si="8"/>
        <v>0</v>
      </c>
      <c r="L54" s="511">
        <f t="shared" si="8"/>
        <v>0</v>
      </c>
      <c r="M54" s="511">
        <f t="shared" si="8"/>
        <v>0</v>
      </c>
      <c r="N54" s="511">
        <f t="shared" si="8"/>
        <v>0</v>
      </c>
      <c r="O54" s="511">
        <f t="shared" si="8"/>
        <v>0</v>
      </c>
      <c r="P54" s="511">
        <f t="shared" si="8"/>
        <v>0</v>
      </c>
      <c r="Q54" s="511">
        <f t="shared" si="8"/>
        <v>0</v>
      </c>
      <c r="R54" s="511">
        <f t="shared" si="8"/>
        <v>0</v>
      </c>
      <c r="S54" s="511">
        <f t="shared" si="8"/>
        <v>0</v>
      </c>
      <c r="T54" s="511">
        <f t="shared" si="8"/>
        <v>0</v>
      </c>
      <c r="U54" s="511">
        <f t="shared" si="8"/>
        <v>0</v>
      </c>
      <c r="V54" s="511">
        <f t="shared" si="8"/>
        <v>0</v>
      </c>
      <c r="W54" s="511">
        <f t="shared" si="8"/>
        <v>0</v>
      </c>
      <c r="X54" s="511">
        <f t="shared" si="8"/>
        <v>0</v>
      </c>
      <c r="Y54" s="511">
        <f t="shared" si="8"/>
        <v>0</v>
      </c>
      <c r="Z54" s="511">
        <f t="shared" si="8"/>
        <v>0</v>
      </c>
      <c r="AA54" s="511">
        <f t="shared" si="8"/>
        <v>0</v>
      </c>
      <c r="AB54" s="511">
        <f t="shared" si="8"/>
        <v>0</v>
      </c>
      <c r="AC54" s="511">
        <f>IF(SUM(E54:AB54)=SUM(AC34:AC53),SUM(AC34:AC53),"ERROR")</f>
        <v>0</v>
      </c>
      <c r="AD54" s="951">
        <f t="shared" si="1"/>
        <v>0</v>
      </c>
      <c r="AE54" s="375"/>
      <c r="AF54" s="375"/>
      <c r="AG54" s="375"/>
      <c r="AH54" s="375"/>
      <c r="AI54" s="375"/>
      <c r="AJ54" s="375"/>
      <c r="AK54" s="375"/>
      <c r="AL54" s="375"/>
      <c r="AM54" s="375"/>
      <c r="AN54" s="375"/>
      <c r="AO54" s="375"/>
      <c r="AP54" s="375"/>
      <c r="AQ54" s="375"/>
      <c r="AR54" s="375"/>
      <c r="AS54" s="375"/>
      <c r="AT54" s="70"/>
    </row>
    <row r="55" spans="1:46" ht="13.8" thickBot="1">
      <c r="A55" s="934"/>
      <c r="B55" s="1231" t="s">
        <v>472</v>
      </c>
      <c r="C55" s="1232"/>
      <c r="D55" s="1233"/>
      <c r="E55" s="1221">
        <f>+E54+F54+E33+F33</f>
        <v>0</v>
      </c>
      <c r="F55" s="1222"/>
      <c r="G55" s="1221">
        <f>+G54+H54+G33+H33</f>
        <v>0</v>
      </c>
      <c r="H55" s="1222"/>
      <c r="I55" s="1221">
        <f>+I54+J54+I33+J33</f>
        <v>0</v>
      </c>
      <c r="J55" s="1222"/>
      <c r="K55" s="1221">
        <f>+K54+L54+K33+L33</f>
        <v>0</v>
      </c>
      <c r="L55" s="1222"/>
      <c r="M55" s="1221">
        <f>+M54+N54+M33+N33</f>
        <v>0</v>
      </c>
      <c r="N55" s="1222"/>
      <c r="O55" s="1221">
        <f>+O54+P54+O33+P33</f>
        <v>0</v>
      </c>
      <c r="P55" s="1222"/>
      <c r="Q55" s="1221">
        <f>+Q54+R54+Q33+R33</f>
        <v>0</v>
      </c>
      <c r="R55" s="1222"/>
      <c r="S55" s="1221">
        <f>+S54+T54+S33+T33</f>
        <v>0</v>
      </c>
      <c r="T55" s="1222"/>
      <c r="U55" s="1221">
        <f>+U54+V54+U33+V33</f>
        <v>0</v>
      </c>
      <c r="V55" s="1222"/>
      <c r="W55" s="1221">
        <f>+W54+X54+W33+X33</f>
        <v>0</v>
      </c>
      <c r="X55" s="1222"/>
      <c r="Y55" s="1221">
        <f>+Y54+Z54+Y33+Z33</f>
        <v>0</v>
      </c>
      <c r="Z55" s="1222"/>
      <c r="AA55" s="1221">
        <f>+AA54+AB54+AA33+AB33</f>
        <v>0</v>
      </c>
      <c r="AB55" s="1222"/>
      <c r="AC55" s="513">
        <f>IF(((AC54+AC33)/12)='A1 - Identification'!H16,AC54+AC33,"ERROR")</f>
        <v>0</v>
      </c>
      <c r="AD55" s="953">
        <f t="shared" si="1"/>
        <v>0</v>
      </c>
      <c r="AE55" s="375"/>
      <c r="AF55" s="375"/>
      <c r="AG55" s="375"/>
      <c r="AH55" s="375"/>
      <c r="AI55" s="375"/>
      <c r="AJ55" s="375"/>
      <c r="AK55" s="375"/>
      <c r="AL55" s="375"/>
      <c r="AM55" s="375"/>
      <c r="AN55" s="375"/>
      <c r="AO55" s="375"/>
      <c r="AP55" s="375"/>
      <c r="AQ55" s="375"/>
      <c r="AR55" s="375"/>
      <c r="AS55" s="375"/>
      <c r="AT55" s="70"/>
    </row>
    <row r="56" spans="1:46" ht="13.8" thickTop="1">
      <c r="A56" s="934"/>
      <c r="B56" s="942"/>
      <c r="C56" s="943"/>
      <c r="D56" s="943"/>
      <c r="E56" s="943"/>
      <c r="F56" s="943"/>
      <c r="G56" s="943"/>
      <c r="H56" s="943"/>
      <c r="I56" s="943"/>
      <c r="J56" s="943"/>
      <c r="K56" s="943"/>
      <c r="L56" s="943"/>
      <c r="M56" s="943"/>
      <c r="N56" s="943"/>
      <c r="O56" s="943"/>
      <c r="P56" s="943"/>
      <c r="Q56" s="943"/>
      <c r="R56" s="943"/>
      <c r="S56" s="943"/>
      <c r="T56" s="943"/>
      <c r="U56" s="943"/>
      <c r="V56" s="943"/>
      <c r="W56" s="943"/>
      <c r="X56" s="943"/>
      <c r="Y56" s="943"/>
      <c r="Z56" s="943"/>
      <c r="AA56" s="943"/>
      <c r="AB56" s="943"/>
      <c r="AC56" s="943"/>
      <c r="AD56" s="954"/>
      <c r="AE56" s="375"/>
      <c r="AF56" s="375"/>
      <c r="AG56" s="375"/>
      <c r="AH56" s="375"/>
      <c r="AI56" s="375"/>
      <c r="AJ56" s="375"/>
      <c r="AK56" s="375"/>
      <c r="AL56" s="375"/>
      <c r="AM56" s="375"/>
      <c r="AN56" s="375"/>
      <c r="AO56" s="375"/>
      <c r="AP56" s="375"/>
      <c r="AQ56" s="375"/>
      <c r="AR56" s="375"/>
      <c r="AS56" s="375"/>
      <c r="AT56" s="70"/>
    </row>
    <row r="57" spans="1:46">
      <c r="A57" s="934"/>
      <c r="B57" s="944" t="s">
        <v>39</v>
      </c>
      <c r="C57" s="945"/>
      <c r="D57" s="945"/>
      <c r="E57" s="945"/>
      <c r="F57" s="945"/>
      <c r="G57" s="945"/>
      <c r="H57" s="945"/>
      <c r="I57" s="945"/>
      <c r="J57" s="945"/>
      <c r="K57" s="945"/>
      <c r="L57" s="945"/>
      <c r="M57" s="945"/>
      <c r="N57" s="945"/>
      <c r="O57" s="945"/>
      <c r="P57" s="945"/>
      <c r="Q57" s="945"/>
      <c r="R57" s="945"/>
      <c r="S57" s="945"/>
      <c r="T57" s="945"/>
      <c r="U57" s="945"/>
      <c r="V57" s="945"/>
      <c r="W57" s="945"/>
      <c r="X57" s="945"/>
      <c r="Y57" s="945"/>
      <c r="Z57" s="945"/>
      <c r="AA57" s="945"/>
      <c r="AB57" s="945"/>
      <c r="AC57" s="945"/>
      <c r="AD57" s="941"/>
      <c r="AE57" s="375"/>
      <c r="AF57" s="375"/>
      <c r="AG57" s="375"/>
      <c r="AH57" s="375"/>
      <c r="AI57" s="375"/>
      <c r="AJ57" s="375"/>
      <c r="AK57" s="375"/>
      <c r="AL57" s="375"/>
      <c r="AM57" s="375"/>
      <c r="AN57" s="375"/>
      <c r="AO57" s="375"/>
      <c r="AP57" s="375"/>
      <c r="AQ57" s="375"/>
      <c r="AR57" s="375"/>
      <c r="AS57" s="375"/>
      <c r="AT57" s="70"/>
    </row>
    <row r="58" spans="1:46">
      <c r="A58" s="934"/>
      <c r="B58" s="946" t="s">
        <v>282</v>
      </c>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1"/>
      <c r="AE58" s="375"/>
      <c r="AF58" s="375"/>
      <c r="AG58" s="375"/>
      <c r="AH58" s="375"/>
      <c r="AI58" s="375"/>
      <c r="AJ58" s="375"/>
      <c r="AK58" s="375"/>
      <c r="AL58" s="375"/>
      <c r="AM58" s="375"/>
      <c r="AN58" s="375"/>
      <c r="AO58" s="375"/>
      <c r="AP58" s="375"/>
      <c r="AQ58" s="375"/>
      <c r="AR58" s="375"/>
      <c r="AS58" s="375"/>
    </row>
    <row r="59" spans="1:46">
      <c r="A59" s="934"/>
      <c r="B59" s="946" t="s">
        <v>415</v>
      </c>
      <c r="C59" s="940"/>
      <c r="D59" s="940"/>
      <c r="E59" s="940"/>
      <c r="F59" s="940"/>
      <c r="G59" s="940"/>
      <c r="H59" s="940"/>
      <c r="I59" s="940"/>
      <c r="J59" s="940"/>
      <c r="K59" s="940"/>
      <c r="L59" s="940"/>
      <c r="M59" s="940"/>
      <c r="N59" s="940"/>
      <c r="O59" s="940"/>
      <c r="P59" s="940"/>
      <c r="Q59" s="940"/>
      <c r="R59" s="940"/>
      <c r="S59" s="940"/>
      <c r="T59" s="940"/>
      <c r="U59" s="940"/>
      <c r="V59" s="940"/>
      <c r="W59" s="940"/>
      <c r="X59" s="940"/>
      <c r="Y59" s="940"/>
      <c r="Z59" s="940"/>
      <c r="AA59" s="940"/>
      <c r="AB59" s="940"/>
      <c r="AC59" s="940"/>
      <c r="AD59" s="941"/>
      <c r="AE59" s="375"/>
      <c r="AF59" s="375"/>
      <c r="AG59" s="375"/>
      <c r="AH59" s="375"/>
      <c r="AI59" s="375"/>
      <c r="AJ59" s="375"/>
      <c r="AK59" s="375"/>
      <c r="AL59" s="375"/>
      <c r="AM59" s="375"/>
      <c r="AN59" s="375"/>
      <c r="AO59" s="375"/>
      <c r="AP59" s="375"/>
      <c r="AQ59" s="375"/>
      <c r="AR59" s="375"/>
      <c r="AS59" s="375"/>
    </row>
    <row r="60" spans="1:46">
      <c r="A60" s="934"/>
      <c r="B60" s="946" t="s">
        <v>784</v>
      </c>
      <c r="C60" s="940"/>
      <c r="D60" s="940"/>
      <c r="E60" s="940"/>
      <c r="F60" s="940"/>
      <c r="G60" s="940"/>
      <c r="H60" s="940"/>
      <c r="I60" s="940"/>
      <c r="J60" s="940"/>
      <c r="K60" s="940"/>
      <c r="L60" s="940"/>
      <c r="M60" s="940"/>
      <c r="N60" s="940"/>
      <c r="O60" s="940"/>
      <c r="P60" s="940"/>
      <c r="Q60" s="940"/>
      <c r="R60" s="940"/>
      <c r="S60" s="940"/>
      <c r="T60" s="940"/>
      <c r="U60" s="940"/>
      <c r="V60" s="940"/>
      <c r="W60" s="940"/>
      <c r="X60" s="940"/>
      <c r="Y60" s="940"/>
      <c r="Z60" s="940"/>
      <c r="AA60" s="940"/>
      <c r="AB60" s="940"/>
      <c r="AC60" s="940"/>
      <c r="AD60" s="941"/>
      <c r="AE60" s="375"/>
      <c r="AF60" s="375"/>
      <c r="AG60" s="375"/>
      <c r="AH60" s="375"/>
      <c r="AI60" s="375"/>
      <c r="AJ60" s="375"/>
      <c r="AK60" s="375"/>
      <c r="AL60" s="375"/>
      <c r="AM60" s="375"/>
      <c r="AN60" s="375"/>
      <c r="AO60" s="375"/>
      <c r="AP60" s="375"/>
      <c r="AQ60" s="375"/>
      <c r="AR60" s="375"/>
      <c r="AS60" s="375"/>
    </row>
    <row r="61" spans="1:46" ht="13.8" thickBot="1">
      <c r="A61" s="939"/>
      <c r="B61" s="1203" t="str">
        <f>+Version</f>
        <v>version: RMD April 2021_MMAH Nov 2012</v>
      </c>
      <c r="C61" s="1203"/>
      <c r="D61" s="1203"/>
      <c r="E61" s="1203"/>
      <c r="F61" s="1203"/>
      <c r="G61" s="1203"/>
      <c r="H61" s="947"/>
      <c r="I61" s="947"/>
      <c r="J61" s="947"/>
      <c r="K61" s="947"/>
      <c r="L61" s="947"/>
      <c r="M61" s="947"/>
      <c r="N61" s="947"/>
      <c r="O61" s="947"/>
      <c r="P61" s="947"/>
      <c r="Q61" s="947"/>
      <c r="R61" s="947"/>
      <c r="S61" s="947"/>
      <c r="T61" s="947"/>
      <c r="U61" s="947"/>
      <c r="V61" s="947"/>
      <c r="W61" s="947"/>
      <c r="X61" s="947"/>
      <c r="Y61" s="947"/>
      <c r="Z61" s="947"/>
      <c r="AA61" s="947"/>
      <c r="AB61" s="947"/>
      <c r="AC61" s="947"/>
      <c r="AD61" s="948"/>
      <c r="AE61" s="375"/>
      <c r="AF61" s="375"/>
      <c r="AG61" s="375"/>
      <c r="AH61" s="375"/>
      <c r="AI61" s="375"/>
      <c r="AJ61" s="375"/>
      <c r="AK61" s="375"/>
      <c r="AL61" s="375"/>
      <c r="AM61" s="375"/>
      <c r="AN61" s="375"/>
      <c r="AO61" s="375"/>
      <c r="AP61" s="375"/>
      <c r="AQ61" s="375"/>
      <c r="AR61" s="375"/>
      <c r="AS61" s="375"/>
    </row>
    <row r="62" spans="1:46" ht="13.8" thickTop="1">
      <c r="A62" s="406"/>
      <c r="B62" s="375"/>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row>
    <row r="63" spans="1:46">
      <c r="A63" s="375"/>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row>
    <row r="64" spans="1:46">
      <c r="A64" s="375"/>
      <c r="B64" s="375"/>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row>
    <row r="65" spans="1:45">
      <c r="A65" s="375"/>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row>
    <row r="66" spans="1:45">
      <c r="A66" s="375"/>
      <c r="B66" s="375"/>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row>
    <row r="67" spans="1:45">
      <c r="A67" s="375"/>
      <c r="B67" s="375"/>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row>
    <row r="68" spans="1:45">
      <c r="A68" s="375"/>
      <c r="B68" s="375"/>
      <c r="C68" s="375"/>
      <c r="D68" s="375"/>
      <c r="E68" s="375"/>
      <c r="F68" s="375"/>
      <c r="G68" s="375"/>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row>
    <row r="69" spans="1:45">
      <c r="A69" s="375"/>
      <c r="B69" s="375"/>
      <c r="C69" s="375"/>
      <c r="D69" s="375"/>
      <c r="E69" s="375"/>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row>
    <row r="70" spans="1:45">
      <c r="A70" s="375"/>
      <c r="B70" s="375"/>
      <c r="C70" s="375"/>
      <c r="D70" s="375"/>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row>
    <row r="71" spans="1:45">
      <c r="A71" s="375"/>
      <c r="B71" s="375"/>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row>
    <row r="72" spans="1:45">
      <c r="A72" s="375"/>
      <c r="B72" s="375"/>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row>
    <row r="73" spans="1:45">
      <c r="A73" s="375"/>
      <c r="B73" s="375"/>
      <c r="C73" s="375"/>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row>
    <row r="74" spans="1:45">
      <c r="A74" s="375"/>
      <c r="B74" s="375"/>
      <c r="C74" s="375"/>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row>
    <row r="75" spans="1:45">
      <c r="A75" s="375"/>
      <c r="B75" s="375"/>
      <c r="C75" s="375"/>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row>
    <row r="76" spans="1:45">
      <c r="A76" s="375"/>
      <c r="B76" s="375"/>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c r="AP76" s="375"/>
    </row>
    <row r="77" spans="1:45">
      <c r="A77" s="375"/>
      <c r="B77" s="375"/>
      <c r="C77" s="375"/>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5"/>
      <c r="AL77" s="375"/>
      <c r="AM77" s="375"/>
      <c r="AN77" s="375"/>
      <c r="AO77" s="375"/>
      <c r="AP77" s="375"/>
    </row>
    <row r="78" spans="1:45">
      <c r="A78" s="375"/>
      <c r="B78" s="375"/>
      <c r="C78" s="375"/>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row>
    <row r="79" spans="1:45">
      <c r="A79" s="375"/>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row>
    <row r="80" spans="1:45">
      <c r="A80" s="375"/>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5"/>
      <c r="AN80" s="375"/>
      <c r="AO80" s="375"/>
      <c r="AP80" s="375"/>
    </row>
    <row r="81" spans="1:42">
      <c r="A81" s="375"/>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c r="AE81" s="375"/>
      <c r="AF81" s="375"/>
      <c r="AG81" s="375"/>
      <c r="AH81" s="375"/>
      <c r="AI81" s="375"/>
      <c r="AJ81" s="375"/>
      <c r="AK81" s="375"/>
      <c r="AL81" s="375"/>
      <c r="AM81" s="375"/>
      <c r="AN81" s="375"/>
      <c r="AO81" s="375"/>
      <c r="AP81" s="375"/>
    </row>
    <row r="82" spans="1:42">
      <c r="A82" s="375"/>
      <c r="B82" s="375"/>
      <c r="C82" s="375"/>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375"/>
      <c r="AI82" s="375"/>
      <c r="AJ82" s="375"/>
      <c r="AK82" s="375"/>
      <c r="AL82" s="375"/>
      <c r="AM82" s="375"/>
      <c r="AN82" s="375"/>
      <c r="AO82" s="375"/>
      <c r="AP82" s="375"/>
    </row>
    <row r="83" spans="1:42">
      <c r="A83" s="375"/>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c r="AE83" s="375"/>
      <c r="AF83" s="375"/>
      <c r="AG83" s="375"/>
      <c r="AH83" s="375"/>
      <c r="AI83" s="375"/>
      <c r="AJ83" s="375"/>
      <c r="AK83" s="375"/>
      <c r="AL83" s="375"/>
      <c r="AM83" s="375"/>
      <c r="AN83" s="375"/>
      <c r="AO83" s="375"/>
      <c r="AP83" s="375"/>
    </row>
    <row r="84" spans="1:42">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75"/>
      <c r="AG84" s="375"/>
      <c r="AH84" s="375"/>
      <c r="AI84" s="375"/>
      <c r="AJ84" s="375"/>
      <c r="AK84" s="375"/>
      <c r="AL84" s="375"/>
      <c r="AM84" s="375"/>
      <c r="AN84" s="375"/>
      <c r="AO84" s="375"/>
      <c r="AP84" s="375"/>
    </row>
    <row r="85" spans="1:42">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row>
    <row r="86" spans="1:42">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375"/>
      <c r="AL86" s="375"/>
      <c r="AM86" s="375"/>
      <c r="AN86" s="375"/>
      <c r="AO86" s="375"/>
      <c r="AP86" s="375"/>
    </row>
    <row r="87" spans="1:42">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row>
    <row r="88" spans="1:42">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375"/>
      <c r="AL88" s="375"/>
      <c r="AM88" s="375"/>
      <c r="AN88" s="375"/>
      <c r="AO88" s="375"/>
      <c r="AP88" s="375"/>
    </row>
    <row r="89" spans="1:42">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row>
    <row r="90" spans="1:42">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c r="AM90" s="375"/>
      <c r="AN90" s="375"/>
      <c r="AO90" s="375"/>
      <c r="AP90" s="375"/>
    </row>
    <row r="91" spans="1:42">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5"/>
      <c r="AL91" s="375"/>
      <c r="AM91" s="375"/>
      <c r="AN91" s="375"/>
      <c r="AO91" s="375"/>
      <c r="AP91" s="375"/>
    </row>
    <row r="92" spans="1:42">
      <c r="A92" s="375"/>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375"/>
      <c r="AN92" s="375"/>
      <c r="AO92" s="375"/>
      <c r="AP92" s="375"/>
    </row>
    <row r="93" spans="1:42">
      <c r="A93" s="375"/>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row>
    <row r="94" spans="1:42">
      <c r="A94" s="375"/>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c r="AE94" s="375"/>
      <c r="AF94" s="375"/>
      <c r="AG94" s="375"/>
      <c r="AH94" s="375"/>
      <c r="AI94" s="375"/>
      <c r="AJ94" s="375"/>
      <c r="AK94" s="375"/>
      <c r="AL94" s="375"/>
      <c r="AM94" s="375"/>
      <c r="AN94" s="375"/>
      <c r="AO94" s="375"/>
      <c r="AP94" s="375"/>
    </row>
    <row r="95" spans="1:42">
      <c r="A95" s="375"/>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375"/>
      <c r="AN95" s="375"/>
      <c r="AO95" s="375"/>
      <c r="AP95" s="375"/>
    </row>
    <row r="96" spans="1:42">
      <c r="A96" s="375"/>
      <c r="B96" s="375"/>
      <c r="C96" s="375"/>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row>
    <row r="97" spans="1:42">
      <c r="A97" s="375"/>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5"/>
      <c r="AL97" s="375"/>
      <c r="AM97" s="375"/>
      <c r="AN97" s="375"/>
      <c r="AO97" s="375"/>
      <c r="AP97" s="375"/>
    </row>
    <row r="98" spans="1:42">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c r="AE98" s="375"/>
      <c r="AF98" s="375"/>
      <c r="AG98" s="375"/>
      <c r="AH98" s="375"/>
      <c r="AI98" s="375"/>
      <c r="AJ98" s="375"/>
      <c r="AK98" s="375"/>
      <c r="AL98" s="375"/>
      <c r="AM98" s="375"/>
      <c r="AN98" s="375"/>
      <c r="AO98" s="375"/>
      <c r="AP98" s="375"/>
    </row>
    <row r="99" spans="1:42">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row>
    <row r="100" spans="1:42">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375"/>
      <c r="AK100" s="375"/>
      <c r="AL100" s="375"/>
      <c r="AM100" s="375"/>
      <c r="AN100" s="375"/>
      <c r="AO100" s="375"/>
      <c r="AP100" s="375"/>
    </row>
    <row r="101" spans="1:42">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75"/>
      <c r="AK101" s="375"/>
      <c r="AL101" s="375"/>
      <c r="AM101" s="375"/>
      <c r="AN101" s="375"/>
      <c r="AO101" s="375"/>
      <c r="AP101" s="375"/>
    </row>
    <row r="102" spans="1:42">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5"/>
      <c r="AJ102" s="375"/>
      <c r="AK102" s="375"/>
      <c r="AL102" s="375"/>
      <c r="AM102" s="375"/>
      <c r="AN102" s="375"/>
      <c r="AO102" s="375"/>
      <c r="AP102" s="375"/>
    </row>
    <row r="103" spans="1:42">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5"/>
      <c r="AJ103" s="375"/>
      <c r="AK103" s="375"/>
      <c r="AL103" s="375"/>
      <c r="AM103" s="375"/>
      <c r="AN103" s="375"/>
      <c r="AO103" s="375"/>
      <c r="AP103" s="375"/>
    </row>
    <row r="104" spans="1:42">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375"/>
      <c r="AK104" s="375"/>
      <c r="AL104" s="375"/>
      <c r="AM104" s="375"/>
      <c r="AN104" s="375"/>
      <c r="AO104" s="375"/>
      <c r="AP104" s="375"/>
    </row>
    <row r="105" spans="1:42">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75"/>
      <c r="AK105" s="375"/>
      <c r="AL105" s="375"/>
      <c r="AM105" s="375"/>
      <c r="AN105" s="375"/>
      <c r="AO105" s="375"/>
      <c r="AP105" s="375"/>
    </row>
    <row r="106" spans="1:42">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75"/>
      <c r="AK106" s="375"/>
      <c r="AL106" s="375"/>
      <c r="AM106" s="375"/>
      <c r="AN106" s="375"/>
      <c r="AO106" s="375"/>
      <c r="AP106" s="375"/>
    </row>
    <row r="107" spans="1:42">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c r="AE107" s="375"/>
      <c r="AF107" s="375"/>
      <c r="AG107" s="375"/>
      <c r="AH107" s="375"/>
      <c r="AI107" s="375"/>
      <c r="AJ107" s="375"/>
      <c r="AK107" s="375"/>
      <c r="AL107" s="375"/>
      <c r="AM107" s="375"/>
      <c r="AN107" s="375"/>
      <c r="AO107" s="375"/>
      <c r="AP107" s="375"/>
    </row>
    <row r="108" spans="1:42">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c r="AK108" s="375"/>
      <c r="AL108" s="375"/>
      <c r="AM108" s="375"/>
      <c r="AN108" s="375"/>
      <c r="AO108" s="375"/>
      <c r="AP108" s="375"/>
    </row>
    <row r="109" spans="1:42">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c r="AE109" s="375"/>
      <c r="AF109" s="375"/>
      <c r="AG109" s="375"/>
      <c r="AH109" s="375"/>
      <c r="AI109" s="375"/>
      <c r="AJ109" s="375"/>
      <c r="AK109" s="375"/>
      <c r="AL109" s="375"/>
      <c r="AM109" s="375"/>
      <c r="AN109" s="375"/>
      <c r="AO109" s="375"/>
      <c r="AP109" s="375"/>
    </row>
    <row r="110" spans="1:42">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c r="AE110" s="375"/>
      <c r="AF110" s="375"/>
      <c r="AG110" s="375"/>
      <c r="AH110" s="375"/>
      <c r="AI110" s="375"/>
      <c r="AJ110" s="375"/>
      <c r="AK110" s="375"/>
      <c r="AL110" s="375"/>
      <c r="AM110" s="375"/>
      <c r="AN110" s="375"/>
      <c r="AO110" s="375"/>
      <c r="AP110" s="375"/>
    </row>
    <row r="111" spans="1:42">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c r="AI111" s="375"/>
      <c r="AJ111" s="375"/>
      <c r="AK111" s="375"/>
      <c r="AL111" s="375"/>
      <c r="AM111" s="375"/>
      <c r="AN111" s="375"/>
      <c r="AO111" s="375"/>
      <c r="AP111" s="375"/>
    </row>
    <row r="112" spans="1:42">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c r="AK112" s="375"/>
      <c r="AL112" s="375"/>
      <c r="AM112" s="375"/>
      <c r="AN112" s="375"/>
      <c r="AO112" s="375"/>
      <c r="AP112" s="375"/>
    </row>
    <row r="113" spans="1:42">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row>
    <row r="114" spans="1:42">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c r="AE114" s="375"/>
      <c r="AF114" s="375"/>
      <c r="AG114" s="375"/>
      <c r="AH114" s="375"/>
      <c r="AI114" s="375"/>
      <c r="AJ114" s="375"/>
      <c r="AK114" s="375"/>
      <c r="AL114" s="375"/>
      <c r="AM114" s="375"/>
      <c r="AN114" s="375"/>
      <c r="AO114" s="375"/>
      <c r="AP114" s="375"/>
    </row>
    <row r="115" spans="1:42">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c r="AI115" s="375"/>
      <c r="AJ115" s="375"/>
      <c r="AK115" s="375"/>
      <c r="AL115" s="375"/>
      <c r="AM115" s="375"/>
      <c r="AN115" s="375"/>
      <c r="AO115" s="375"/>
      <c r="AP115" s="375"/>
    </row>
    <row r="116" spans="1:42">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5"/>
      <c r="AI116" s="375"/>
      <c r="AJ116" s="375"/>
      <c r="AK116" s="375"/>
      <c r="AL116" s="375"/>
      <c r="AM116" s="375"/>
      <c r="AN116" s="375"/>
      <c r="AO116" s="375"/>
      <c r="AP116" s="375"/>
    </row>
    <row r="117" spans="1:42">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c r="AE117" s="375"/>
      <c r="AF117" s="375"/>
      <c r="AG117" s="375"/>
      <c r="AH117" s="375"/>
      <c r="AI117" s="375"/>
      <c r="AJ117" s="375"/>
      <c r="AK117" s="375"/>
      <c r="AL117" s="375"/>
      <c r="AM117" s="375"/>
      <c r="AN117" s="375"/>
      <c r="AO117" s="375"/>
      <c r="AP117" s="375"/>
    </row>
    <row r="118" spans="1:42">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75"/>
      <c r="AG118" s="375"/>
      <c r="AH118" s="375"/>
      <c r="AI118" s="375"/>
      <c r="AJ118" s="375"/>
      <c r="AK118" s="375"/>
      <c r="AL118" s="375"/>
      <c r="AM118" s="375"/>
      <c r="AN118" s="375"/>
      <c r="AO118" s="375"/>
      <c r="AP118" s="375"/>
    </row>
    <row r="119" spans="1:42">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5"/>
    </row>
    <row r="120" spans="1:42">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c r="AK120" s="375"/>
      <c r="AL120" s="375"/>
      <c r="AM120" s="375"/>
      <c r="AN120" s="375"/>
      <c r="AO120" s="375"/>
      <c r="AP120" s="375"/>
    </row>
    <row r="121" spans="1:42">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c r="AK121" s="375"/>
      <c r="AL121" s="375"/>
      <c r="AM121" s="375"/>
      <c r="AN121" s="375"/>
      <c r="AO121" s="375"/>
      <c r="AP121" s="375"/>
    </row>
    <row r="122" spans="1:42">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c r="AE122" s="375"/>
      <c r="AF122" s="375"/>
      <c r="AG122" s="375"/>
      <c r="AH122" s="375"/>
      <c r="AI122" s="375"/>
      <c r="AJ122" s="375"/>
      <c r="AK122" s="375"/>
      <c r="AL122" s="375"/>
      <c r="AM122" s="375"/>
      <c r="AN122" s="375"/>
      <c r="AO122" s="375"/>
      <c r="AP122" s="375"/>
    </row>
    <row r="123" spans="1:42">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c r="AE123" s="375"/>
      <c r="AF123" s="375"/>
      <c r="AG123" s="375"/>
      <c r="AH123" s="375"/>
      <c r="AI123" s="375"/>
      <c r="AJ123" s="375"/>
      <c r="AK123" s="375"/>
      <c r="AL123" s="375"/>
      <c r="AM123" s="375"/>
      <c r="AN123" s="375"/>
      <c r="AO123" s="375"/>
      <c r="AP123" s="375"/>
    </row>
    <row r="124" spans="1:42">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c r="AE124" s="375"/>
      <c r="AF124" s="375"/>
      <c r="AG124" s="375"/>
      <c r="AH124" s="375"/>
      <c r="AI124" s="375"/>
      <c r="AJ124" s="375"/>
      <c r="AK124" s="375"/>
      <c r="AL124" s="375"/>
      <c r="AM124" s="375"/>
      <c r="AN124" s="375"/>
      <c r="AO124" s="375"/>
      <c r="AP124" s="375"/>
    </row>
    <row r="125" spans="1:42">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c r="AK125" s="375"/>
      <c r="AL125" s="375"/>
      <c r="AM125" s="375"/>
      <c r="AN125" s="375"/>
      <c r="AO125" s="375"/>
      <c r="AP125" s="375"/>
    </row>
    <row r="126" spans="1:42">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c r="AE126" s="375"/>
      <c r="AF126" s="375"/>
      <c r="AG126" s="375"/>
      <c r="AH126" s="375"/>
      <c r="AI126" s="375"/>
      <c r="AJ126" s="375"/>
      <c r="AK126" s="375"/>
      <c r="AL126" s="375"/>
      <c r="AM126" s="375"/>
      <c r="AN126" s="375"/>
      <c r="AO126" s="375"/>
      <c r="AP126" s="375"/>
    </row>
    <row r="127" spans="1:42">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c r="AE127" s="375"/>
      <c r="AF127" s="375"/>
      <c r="AG127" s="375"/>
      <c r="AH127" s="375"/>
      <c r="AI127" s="375"/>
      <c r="AJ127" s="375"/>
      <c r="AK127" s="375"/>
      <c r="AL127" s="375"/>
      <c r="AM127" s="375"/>
      <c r="AN127" s="375"/>
      <c r="AO127" s="375"/>
      <c r="AP127" s="375"/>
    </row>
    <row r="128" spans="1:42">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375"/>
      <c r="AJ128" s="375"/>
      <c r="AK128" s="375"/>
      <c r="AL128" s="375"/>
      <c r="AM128" s="375"/>
      <c r="AN128" s="375"/>
      <c r="AO128" s="375"/>
      <c r="AP128" s="375"/>
    </row>
    <row r="129" spans="1:42">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c r="AE129" s="375"/>
      <c r="AF129" s="375"/>
      <c r="AG129" s="375"/>
      <c r="AH129" s="375"/>
      <c r="AI129" s="375"/>
      <c r="AJ129" s="375"/>
      <c r="AK129" s="375"/>
      <c r="AL129" s="375"/>
      <c r="AM129" s="375"/>
      <c r="AN129" s="375"/>
      <c r="AO129" s="375"/>
      <c r="AP129" s="375"/>
    </row>
    <row r="130" spans="1:42">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c r="AE130" s="375"/>
      <c r="AF130" s="375"/>
      <c r="AG130" s="375"/>
      <c r="AH130" s="375"/>
      <c r="AI130" s="375"/>
      <c r="AJ130" s="375"/>
      <c r="AK130" s="375"/>
      <c r="AL130" s="375"/>
      <c r="AM130" s="375"/>
      <c r="AN130" s="375"/>
      <c r="AO130" s="375"/>
      <c r="AP130" s="375"/>
    </row>
    <row r="131" spans="1:42">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c r="AK131" s="375"/>
      <c r="AL131" s="375"/>
      <c r="AM131" s="375"/>
      <c r="AN131" s="375"/>
      <c r="AO131" s="375"/>
      <c r="AP131" s="375"/>
    </row>
    <row r="132" spans="1:42">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c r="AE132" s="375"/>
      <c r="AF132" s="375"/>
      <c r="AG132" s="375"/>
      <c r="AH132" s="375"/>
      <c r="AI132" s="375"/>
      <c r="AJ132" s="375"/>
      <c r="AK132" s="375"/>
      <c r="AL132" s="375"/>
      <c r="AM132" s="375"/>
      <c r="AN132" s="375"/>
      <c r="AO132" s="375"/>
      <c r="AP132" s="375"/>
    </row>
    <row r="133" spans="1:42">
      <c r="A133" s="375"/>
      <c r="B133" s="375"/>
      <c r="C133" s="375"/>
      <c r="D133" s="375"/>
      <c r="E133" s="375"/>
      <c r="F133" s="375"/>
      <c r="G133" s="375"/>
      <c r="H133" s="375"/>
      <c r="I133" s="375"/>
      <c r="J133" s="375"/>
      <c r="K133" s="375"/>
      <c r="L133" s="375"/>
      <c r="M133" s="375"/>
      <c r="N133" s="375"/>
      <c r="O133" s="375"/>
      <c r="P133" s="375"/>
      <c r="Q133" s="375"/>
      <c r="R133" s="375"/>
      <c r="S133" s="375"/>
      <c r="T133" s="375"/>
      <c r="U133" s="375"/>
      <c r="V133" s="375"/>
      <c r="W133" s="375"/>
      <c r="X133" s="375"/>
      <c r="Y133" s="375"/>
      <c r="Z133" s="375"/>
      <c r="AA133" s="375"/>
      <c r="AB133" s="375"/>
      <c r="AC133" s="375"/>
      <c r="AD133" s="375"/>
      <c r="AE133" s="375"/>
      <c r="AF133" s="375"/>
      <c r="AG133" s="375"/>
      <c r="AH133" s="375"/>
      <c r="AI133" s="375"/>
      <c r="AJ133" s="375"/>
      <c r="AK133" s="375"/>
      <c r="AL133" s="375"/>
      <c r="AM133" s="375"/>
      <c r="AN133" s="375"/>
      <c r="AO133" s="375"/>
      <c r="AP133" s="375"/>
    </row>
    <row r="134" spans="1:42">
      <c r="A134" s="375"/>
      <c r="B134" s="375"/>
      <c r="C134" s="375"/>
      <c r="D134" s="375"/>
      <c r="E134" s="375"/>
      <c r="F134" s="375"/>
      <c r="G134" s="375"/>
      <c r="H134" s="375"/>
      <c r="I134" s="375"/>
      <c r="J134" s="375"/>
      <c r="K134" s="375"/>
      <c r="L134" s="375"/>
      <c r="M134" s="375"/>
      <c r="N134" s="375"/>
      <c r="O134" s="375"/>
      <c r="P134" s="375"/>
      <c r="Q134" s="375"/>
      <c r="R134" s="375"/>
      <c r="S134" s="375"/>
      <c r="T134" s="375"/>
      <c r="U134" s="375"/>
      <c r="V134" s="375"/>
      <c r="W134" s="375"/>
      <c r="X134" s="375"/>
      <c r="Y134" s="375"/>
      <c r="Z134" s="375"/>
      <c r="AA134" s="375"/>
      <c r="AB134" s="375"/>
      <c r="AC134" s="375"/>
      <c r="AD134" s="375"/>
      <c r="AE134" s="375"/>
      <c r="AF134" s="375"/>
      <c r="AG134" s="375"/>
      <c r="AH134" s="375"/>
      <c r="AI134" s="375"/>
      <c r="AJ134" s="375"/>
      <c r="AK134" s="375"/>
      <c r="AL134" s="375"/>
      <c r="AM134" s="375"/>
      <c r="AN134" s="375"/>
      <c r="AO134" s="375"/>
      <c r="AP134" s="375"/>
    </row>
    <row r="135" spans="1:42">
      <c r="A135" s="375"/>
      <c r="B135" s="375"/>
      <c r="C135" s="375"/>
      <c r="D135" s="375"/>
      <c r="E135" s="375"/>
      <c r="F135" s="375"/>
      <c r="G135" s="375"/>
      <c r="H135" s="375"/>
      <c r="I135" s="375"/>
      <c r="J135" s="375"/>
      <c r="K135" s="375"/>
      <c r="L135" s="375"/>
      <c r="M135" s="375"/>
      <c r="N135" s="375"/>
      <c r="O135" s="375"/>
      <c r="P135" s="375"/>
      <c r="Q135" s="375"/>
      <c r="R135" s="375"/>
      <c r="S135" s="375"/>
      <c r="T135" s="375"/>
      <c r="U135" s="375"/>
      <c r="V135" s="375"/>
      <c r="W135" s="375"/>
      <c r="X135" s="375"/>
      <c r="Y135" s="375"/>
      <c r="Z135" s="375"/>
      <c r="AA135" s="375"/>
      <c r="AB135" s="375"/>
      <c r="AC135" s="375"/>
      <c r="AD135" s="375"/>
      <c r="AE135" s="375"/>
      <c r="AF135" s="375"/>
      <c r="AG135" s="375"/>
      <c r="AH135" s="375"/>
      <c r="AI135" s="375"/>
      <c r="AJ135" s="375"/>
      <c r="AK135" s="375"/>
      <c r="AL135" s="375"/>
      <c r="AM135" s="375"/>
      <c r="AN135" s="375"/>
      <c r="AO135" s="375"/>
      <c r="AP135" s="375"/>
    </row>
    <row r="136" spans="1:42">
      <c r="A136" s="375"/>
      <c r="B136" s="375"/>
      <c r="C136" s="375"/>
      <c r="D136" s="375"/>
      <c r="E136" s="375"/>
      <c r="F136" s="375"/>
      <c r="G136" s="375"/>
      <c r="H136" s="375"/>
      <c r="I136" s="375"/>
      <c r="J136" s="375"/>
      <c r="K136" s="375"/>
      <c r="L136" s="375"/>
      <c r="M136" s="375"/>
      <c r="N136" s="375"/>
      <c r="O136" s="375"/>
      <c r="P136" s="375"/>
      <c r="Q136" s="375"/>
      <c r="R136" s="375"/>
      <c r="S136" s="375"/>
      <c r="T136" s="375"/>
      <c r="U136" s="375"/>
      <c r="V136" s="375"/>
      <c r="W136" s="375"/>
      <c r="X136" s="375"/>
      <c r="Y136" s="375"/>
      <c r="Z136" s="375"/>
      <c r="AA136" s="375"/>
      <c r="AB136" s="375"/>
      <c r="AC136" s="375"/>
      <c r="AD136" s="375"/>
      <c r="AE136" s="375"/>
      <c r="AF136" s="375"/>
      <c r="AG136" s="375"/>
      <c r="AH136" s="375"/>
      <c r="AI136" s="375"/>
      <c r="AJ136" s="375"/>
      <c r="AK136" s="375"/>
      <c r="AL136" s="375"/>
      <c r="AM136" s="375"/>
      <c r="AN136" s="375"/>
      <c r="AO136" s="375"/>
      <c r="AP136" s="375"/>
    </row>
    <row r="137" spans="1:42">
      <c r="A137" s="375"/>
      <c r="B137" s="375"/>
      <c r="C137" s="375"/>
      <c r="D137" s="375"/>
      <c r="E137" s="375"/>
      <c r="F137" s="375"/>
      <c r="G137" s="375"/>
      <c r="H137" s="375"/>
      <c r="I137" s="375"/>
      <c r="J137" s="375"/>
      <c r="K137" s="375"/>
      <c r="L137" s="375"/>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375"/>
      <c r="AJ137" s="375"/>
      <c r="AK137" s="375"/>
      <c r="AL137" s="375"/>
      <c r="AM137" s="375"/>
      <c r="AN137" s="375"/>
      <c r="AO137" s="375"/>
      <c r="AP137" s="375"/>
    </row>
    <row r="138" spans="1:42">
      <c r="A138" s="375"/>
      <c r="B138" s="375"/>
      <c r="C138" s="375"/>
      <c r="D138" s="375"/>
      <c r="E138" s="375"/>
      <c r="F138" s="375"/>
      <c r="G138" s="375"/>
      <c r="H138" s="375"/>
      <c r="I138" s="375"/>
      <c r="J138" s="375"/>
      <c r="K138" s="375"/>
      <c r="L138" s="375"/>
      <c r="M138" s="375"/>
      <c r="N138" s="375"/>
      <c r="O138" s="375"/>
      <c r="P138" s="375"/>
      <c r="Q138" s="375"/>
      <c r="R138" s="375"/>
      <c r="S138" s="375"/>
      <c r="T138" s="375"/>
      <c r="U138" s="375"/>
      <c r="V138" s="375"/>
      <c r="W138" s="375"/>
      <c r="X138" s="375"/>
      <c r="Y138" s="375"/>
      <c r="Z138" s="375"/>
      <c r="AA138" s="375"/>
      <c r="AB138" s="375"/>
      <c r="AC138" s="375"/>
      <c r="AD138" s="375"/>
      <c r="AE138" s="375"/>
      <c r="AF138" s="375"/>
      <c r="AG138" s="375"/>
      <c r="AH138" s="375"/>
      <c r="AI138" s="375"/>
      <c r="AJ138" s="375"/>
      <c r="AK138" s="375"/>
      <c r="AL138" s="375"/>
      <c r="AM138" s="375"/>
      <c r="AN138" s="375"/>
      <c r="AO138" s="375"/>
      <c r="AP138" s="375"/>
    </row>
    <row r="139" spans="1:42">
      <c r="A139" s="375"/>
      <c r="B139" s="375"/>
      <c r="C139" s="375"/>
      <c r="D139" s="375"/>
      <c r="E139" s="375"/>
      <c r="F139" s="375"/>
      <c r="G139" s="375"/>
      <c r="H139" s="375"/>
      <c r="I139" s="375"/>
      <c r="J139" s="375"/>
      <c r="K139" s="375"/>
      <c r="L139" s="375"/>
      <c r="M139" s="375"/>
      <c r="N139" s="375"/>
      <c r="O139" s="375"/>
      <c r="P139" s="375"/>
      <c r="Q139" s="375"/>
      <c r="R139" s="375"/>
      <c r="S139" s="375"/>
      <c r="T139" s="375"/>
      <c r="U139" s="375"/>
      <c r="V139" s="375"/>
      <c r="W139" s="375"/>
      <c r="X139" s="375"/>
      <c r="Y139" s="375"/>
      <c r="Z139" s="375"/>
      <c r="AA139" s="375"/>
      <c r="AB139" s="375"/>
      <c r="AC139" s="375"/>
      <c r="AD139" s="375"/>
      <c r="AE139" s="375"/>
      <c r="AF139" s="375"/>
      <c r="AG139" s="375"/>
      <c r="AH139" s="375"/>
      <c r="AI139" s="375"/>
      <c r="AJ139" s="375"/>
      <c r="AK139" s="375"/>
      <c r="AL139" s="375"/>
      <c r="AM139" s="375"/>
      <c r="AN139" s="375"/>
      <c r="AO139" s="375"/>
      <c r="AP139" s="375"/>
    </row>
    <row r="140" spans="1:42">
      <c r="A140" s="375"/>
      <c r="B140" s="375"/>
      <c r="C140" s="375"/>
      <c r="D140" s="375"/>
      <c r="E140" s="375"/>
      <c r="F140" s="375"/>
      <c r="G140" s="375"/>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375"/>
      <c r="AK140" s="375"/>
      <c r="AL140" s="375"/>
      <c r="AM140" s="375"/>
      <c r="AN140" s="375"/>
      <c r="AO140" s="375"/>
      <c r="AP140" s="375"/>
    </row>
    <row r="141" spans="1:42">
      <c r="A141" s="375"/>
      <c r="B141" s="375"/>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5"/>
      <c r="AK141" s="375"/>
      <c r="AL141" s="375"/>
      <c r="AM141" s="375"/>
      <c r="AN141" s="375"/>
      <c r="AO141" s="375"/>
      <c r="AP141" s="375"/>
    </row>
    <row r="142" spans="1:42">
      <c r="A142" s="375"/>
      <c r="B142" s="375"/>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c r="AK142" s="375"/>
      <c r="AL142" s="375"/>
      <c r="AM142" s="375"/>
      <c r="AN142" s="375"/>
      <c r="AO142" s="375"/>
      <c r="AP142" s="375"/>
    </row>
    <row r="143" spans="1:42">
      <c r="A143" s="375"/>
      <c r="B143" s="375"/>
      <c r="C143" s="375"/>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c r="AK143" s="375"/>
      <c r="AL143" s="375"/>
      <c r="AM143" s="375"/>
      <c r="AN143" s="375"/>
      <c r="AO143" s="375"/>
      <c r="AP143" s="375"/>
    </row>
    <row r="144" spans="1:42">
      <c r="A144" s="375"/>
      <c r="B144" s="375"/>
      <c r="C144" s="375"/>
      <c r="D144" s="375"/>
      <c r="E144" s="375"/>
      <c r="F144" s="375"/>
      <c r="G144" s="375"/>
      <c r="H144" s="375"/>
      <c r="I144" s="375"/>
      <c r="J144" s="375"/>
      <c r="K144" s="375"/>
      <c r="L144" s="375"/>
      <c r="M144" s="375"/>
      <c r="N144" s="375"/>
      <c r="O144" s="375"/>
      <c r="P144" s="375"/>
      <c r="Q144" s="375"/>
      <c r="R144" s="375"/>
      <c r="S144" s="375"/>
      <c r="T144" s="375"/>
      <c r="U144" s="375"/>
      <c r="V144" s="375"/>
      <c r="W144" s="375"/>
      <c r="X144" s="375"/>
      <c r="Y144" s="375"/>
      <c r="Z144" s="375"/>
      <c r="AA144" s="375"/>
      <c r="AB144" s="375"/>
      <c r="AC144" s="375"/>
      <c r="AD144" s="375"/>
      <c r="AE144" s="375"/>
      <c r="AF144" s="375"/>
      <c r="AG144" s="375"/>
      <c r="AH144" s="375"/>
      <c r="AI144" s="375"/>
      <c r="AJ144" s="375"/>
      <c r="AK144" s="375"/>
      <c r="AL144" s="375"/>
      <c r="AM144" s="375"/>
      <c r="AN144" s="375"/>
      <c r="AO144" s="375"/>
      <c r="AP144" s="375"/>
    </row>
    <row r="145" spans="1:42">
      <c r="A145" s="375"/>
      <c r="B145" s="375"/>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375"/>
      <c r="AL145" s="375"/>
      <c r="AM145" s="375"/>
      <c r="AN145" s="375"/>
      <c r="AO145" s="375"/>
      <c r="AP145" s="375"/>
    </row>
    <row r="146" spans="1:42">
      <c r="A146" s="375"/>
      <c r="B146" s="375"/>
      <c r="C146" s="375"/>
      <c r="D146" s="375"/>
      <c r="E146" s="375"/>
      <c r="F146" s="375"/>
      <c r="G146" s="375"/>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row>
    <row r="147" spans="1:42">
      <c r="A147" s="375"/>
      <c r="B147" s="375"/>
      <c r="C147" s="375"/>
      <c r="D147" s="375"/>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375"/>
      <c r="AK147" s="375"/>
      <c r="AL147" s="375"/>
      <c r="AM147" s="375"/>
      <c r="AN147" s="375"/>
      <c r="AO147" s="375"/>
      <c r="AP147" s="375"/>
    </row>
    <row r="148" spans="1:42">
      <c r="A148" s="375"/>
      <c r="B148" s="375"/>
      <c r="C148" s="375"/>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row>
    <row r="149" spans="1:42">
      <c r="A149" s="375"/>
      <c r="B149" s="375"/>
      <c r="C149" s="375"/>
      <c r="D149" s="375"/>
      <c r="E149" s="375"/>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c r="AK149" s="375"/>
      <c r="AL149" s="375"/>
      <c r="AM149" s="375"/>
      <c r="AN149" s="375"/>
      <c r="AO149" s="375"/>
      <c r="AP149" s="375"/>
    </row>
    <row r="150" spans="1:42">
      <c r="A150" s="375"/>
      <c r="B150" s="375"/>
      <c r="C150" s="375"/>
      <c r="D150" s="375"/>
      <c r="E150" s="375"/>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c r="AK150" s="375"/>
      <c r="AL150" s="375"/>
      <c r="AM150" s="375"/>
      <c r="AN150" s="375"/>
      <c r="AO150" s="375"/>
      <c r="AP150" s="375"/>
    </row>
    <row r="151" spans="1:42">
      <c r="A151" s="375"/>
      <c r="B151" s="375"/>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375"/>
      <c r="AK151" s="375"/>
      <c r="AL151" s="375"/>
      <c r="AM151" s="375"/>
      <c r="AN151" s="375"/>
      <c r="AO151" s="375"/>
      <c r="AP151" s="375"/>
    </row>
    <row r="152" spans="1:42">
      <c r="A152" s="375"/>
      <c r="B152" s="375"/>
      <c r="C152" s="375"/>
      <c r="D152" s="375"/>
      <c r="E152" s="375"/>
      <c r="F152" s="375"/>
      <c r="G152" s="375"/>
      <c r="H152" s="375"/>
      <c r="I152" s="375"/>
      <c r="J152" s="375"/>
      <c r="K152" s="375"/>
      <c r="L152" s="375"/>
      <c r="M152" s="375"/>
      <c r="N152" s="375"/>
      <c r="O152" s="375"/>
      <c r="P152" s="375"/>
      <c r="Q152" s="375"/>
      <c r="R152" s="375"/>
      <c r="S152" s="375"/>
      <c r="T152" s="375"/>
      <c r="U152" s="375"/>
      <c r="V152" s="375"/>
      <c r="W152" s="375"/>
      <c r="X152" s="375"/>
      <c r="Y152" s="375"/>
      <c r="Z152" s="375"/>
      <c r="AA152" s="375"/>
      <c r="AB152" s="375"/>
      <c r="AC152" s="375"/>
      <c r="AD152" s="375"/>
      <c r="AE152" s="375"/>
      <c r="AF152" s="375"/>
      <c r="AG152" s="375"/>
      <c r="AH152" s="375"/>
      <c r="AI152" s="375"/>
      <c r="AJ152" s="375"/>
      <c r="AK152" s="375"/>
      <c r="AL152" s="375"/>
      <c r="AM152" s="375"/>
      <c r="AN152" s="375"/>
      <c r="AO152" s="375"/>
      <c r="AP152" s="375"/>
    </row>
    <row r="153" spans="1:42">
      <c r="A153" s="375"/>
      <c r="B153" s="375"/>
      <c r="C153" s="375"/>
      <c r="D153" s="375"/>
      <c r="E153" s="375"/>
      <c r="F153" s="375"/>
      <c r="G153" s="375"/>
      <c r="H153" s="375"/>
      <c r="I153" s="375"/>
      <c r="J153" s="375"/>
      <c r="K153" s="375"/>
      <c r="L153" s="375"/>
      <c r="M153" s="375"/>
      <c r="N153" s="375"/>
      <c r="O153" s="375"/>
      <c r="P153" s="375"/>
      <c r="Q153" s="375"/>
      <c r="R153" s="375"/>
      <c r="S153" s="375"/>
      <c r="T153" s="375"/>
      <c r="U153" s="375"/>
      <c r="V153" s="375"/>
      <c r="W153" s="375"/>
      <c r="X153" s="375"/>
      <c r="Y153" s="375"/>
      <c r="Z153" s="375"/>
      <c r="AA153" s="375"/>
      <c r="AB153" s="375"/>
      <c r="AC153" s="375"/>
      <c r="AD153" s="375"/>
      <c r="AE153" s="375"/>
      <c r="AF153" s="375"/>
      <c r="AG153" s="375"/>
      <c r="AH153" s="375"/>
      <c r="AI153" s="375"/>
      <c r="AJ153" s="375"/>
      <c r="AK153" s="375"/>
      <c r="AL153" s="375"/>
      <c r="AM153" s="375"/>
      <c r="AN153" s="375"/>
      <c r="AO153" s="375"/>
      <c r="AP153" s="375"/>
    </row>
  </sheetData>
  <sheetProtection selectLockedCells="1"/>
  <mergeCells count="56">
    <mergeCell ref="B61:G61"/>
    <mergeCell ref="AA9:AB9"/>
    <mergeCell ref="S9:T9"/>
    <mergeCell ref="U9:V9"/>
    <mergeCell ref="W9:X9"/>
    <mergeCell ref="Y9:Z9"/>
    <mergeCell ref="K9:L9"/>
    <mergeCell ref="M9:N9"/>
    <mergeCell ref="O9:P9"/>
    <mergeCell ref="Q9:R9"/>
    <mergeCell ref="S10:T10"/>
    <mergeCell ref="U10:V10"/>
    <mergeCell ref="AA11:AB11"/>
    <mergeCell ref="B13:B32"/>
    <mergeCell ref="W10:X10"/>
    <mergeCell ref="Y10:Z10"/>
    <mergeCell ref="D4:J4"/>
    <mergeCell ref="D5:H5"/>
    <mergeCell ref="E10:F10"/>
    <mergeCell ref="G10:H10"/>
    <mergeCell ref="I10:J10"/>
    <mergeCell ref="E9:F9"/>
    <mergeCell ref="G9:H9"/>
    <mergeCell ref="I9:J9"/>
    <mergeCell ref="AA10:AB10"/>
    <mergeCell ref="E11:F11"/>
    <mergeCell ref="G11:H11"/>
    <mergeCell ref="I11:J11"/>
    <mergeCell ref="K11:L11"/>
    <mergeCell ref="M11:N11"/>
    <mergeCell ref="O11:P11"/>
    <mergeCell ref="Q11:R11"/>
    <mergeCell ref="K10:L10"/>
    <mergeCell ref="M10:N10"/>
    <mergeCell ref="O10:P10"/>
    <mergeCell ref="Q10:R10"/>
    <mergeCell ref="G55:H55"/>
    <mergeCell ref="S11:T11"/>
    <mergeCell ref="U11:V11"/>
    <mergeCell ref="W11:X11"/>
    <mergeCell ref="Y11:Z11"/>
    <mergeCell ref="U55:V55"/>
    <mergeCell ref="W55:X55"/>
    <mergeCell ref="Y55:Z55"/>
    <mergeCell ref="B33:D33"/>
    <mergeCell ref="B35:B53"/>
    <mergeCell ref="B54:D54"/>
    <mergeCell ref="B55:D55"/>
    <mergeCell ref="E55:F55"/>
    <mergeCell ref="AA55:AB55"/>
    <mergeCell ref="I55:J55"/>
    <mergeCell ref="K55:L55"/>
    <mergeCell ref="M55:N55"/>
    <mergeCell ref="O55:P55"/>
    <mergeCell ref="Q55:R55"/>
    <mergeCell ref="S55:T55"/>
  </mergeCells>
  <phoneticPr fontId="37" type="noConversion"/>
  <pageMargins left="0.36" right="0.25" top="0.75" bottom="0.5" header="0.5" footer="0.25"/>
  <pageSetup scale="61" orientation="landscape" r:id="rId1"/>
  <headerFooter alignWithMargins="0"/>
  <rowBreaks count="1" manualBreakCount="1">
    <brk id="63" max="16383" man="1"/>
  </rowBreaks>
  <colBreaks count="1" manualBreakCount="1">
    <brk id="41" max="4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fitToPage="1"/>
  </sheetPr>
  <dimension ref="A1:O40"/>
  <sheetViews>
    <sheetView showGridLines="0" showZeros="0" zoomScaleNormal="100" zoomScaleSheetLayoutView="100" workbookViewId="0">
      <selection activeCell="O13" sqref="O13"/>
    </sheetView>
  </sheetViews>
  <sheetFormatPr defaultColWidth="11.44140625" defaultRowHeight="15"/>
  <cols>
    <col min="1" max="1" width="1.44140625" style="89" customWidth="1"/>
    <col min="2" max="2" width="1.5546875" style="89" customWidth="1"/>
    <col min="3" max="3" width="30.44140625" style="89" customWidth="1"/>
    <col min="4" max="4" width="18.109375" style="89" customWidth="1"/>
    <col min="5" max="5" width="10" style="89" customWidth="1"/>
    <col min="6" max="6" width="13.44140625" style="89" customWidth="1"/>
    <col min="7" max="7" width="9.6640625" style="89" customWidth="1"/>
    <col min="8" max="8" width="11.109375" style="89" customWidth="1"/>
    <col min="9" max="9" width="11.44140625" style="89" customWidth="1"/>
    <col min="10" max="12" width="11.88671875" style="89" customWidth="1"/>
    <col min="13" max="13" width="10.44140625" style="89" customWidth="1"/>
    <col min="14" max="14" width="1.109375" style="89" customWidth="1"/>
    <col min="15" max="15" width="11.44140625" style="90" customWidth="1"/>
    <col min="16" max="16384" width="11.44140625" style="89"/>
  </cols>
  <sheetData>
    <row r="1" spans="1:15" ht="15.6" thickBot="1">
      <c r="A1" s="85"/>
      <c r="B1" s="86"/>
      <c r="C1" s="86"/>
      <c r="D1" s="86"/>
      <c r="E1" s="86"/>
      <c r="F1" s="86"/>
      <c r="G1" s="86"/>
      <c r="H1" s="86"/>
      <c r="I1" s="86"/>
      <c r="J1" s="87"/>
      <c r="K1" s="87"/>
      <c r="L1" s="87"/>
      <c r="M1" s="87"/>
    </row>
    <row r="2" spans="1:15" ht="23.4" thickTop="1">
      <c r="B2" s="25"/>
      <c r="C2" s="26"/>
      <c r="D2" s="27"/>
      <c r="E2" s="30"/>
      <c r="F2" s="30"/>
      <c r="G2" s="30"/>
      <c r="H2" s="30"/>
      <c r="I2" s="30"/>
      <c r="J2" s="30"/>
      <c r="K2" s="30"/>
      <c r="L2" s="30"/>
      <c r="M2" s="46" t="s">
        <v>795</v>
      </c>
      <c r="N2" s="38"/>
    </row>
    <row r="3" spans="1:15" ht="22.8">
      <c r="B3" s="464" t="s">
        <v>0</v>
      </c>
      <c r="C3" s="465"/>
      <c r="D3" s="21"/>
      <c r="E3" s="466"/>
      <c r="F3" s="466"/>
      <c r="G3" s="466"/>
      <c r="H3" s="466"/>
      <c r="I3" s="466"/>
      <c r="J3" s="466"/>
      <c r="K3" s="466"/>
      <c r="L3" s="466"/>
      <c r="M3" s="44" t="s">
        <v>46</v>
      </c>
      <c r="N3" s="39"/>
    </row>
    <row r="4" spans="1:15">
      <c r="B4" s="31"/>
      <c r="C4" s="207"/>
      <c r="D4" s="207"/>
      <c r="E4" s="208"/>
      <c r="F4" s="208"/>
      <c r="G4" s="208"/>
      <c r="H4" s="208"/>
      <c r="I4" s="208"/>
      <c r="J4" s="208"/>
      <c r="K4" s="208"/>
      <c r="L4" s="208"/>
      <c r="M4" s="56"/>
      <c r="N4" s="32"/>
    </row>
    <row r="5" spans="1:15" ht="17.399999999999999">
      <c r="B5" s="467"/>
      <c r="C5" s="443" t="s">
        <v>170</v>
      </c>
      <c r="D5" s="304">
        <f>+YearEnd</f>
        <v>0</v>
      </c>
      <c r="E5" s="208"/>
      <c r="F5" s="208"/>
      <c r="G5" s="208"/>
      <c r="H5" s="208"/>
      <c r="I5" s="208"/>
      <c r="J5" s="208"/>
      <c r="K5" s="208"/>
      <c r="L5" s="208"/>
      <c r="M5" s="297">
        <f>+CorpName</f>
        <v>0</v>
      </c>
      <c r="N5" s="40"/>
    </row>
    <row r="6" spans="1:15" ht="17.399999999999999">
      <c r="B6" s="36"/>
      <c r="C6" s="37"/>
      <c r="D6" s="37"/>
      <c r="E6" s="24"/>
      <c r="F6" s="24"/>
      <c r="G6" s="24"/>
      <c r="H6" s="24"/>
      <c r="I6" s="24"/>
      <c r="J6" s="103"/>
      <c r="K6" s="103"/>
      <c r="L6" s="103"/>
      <c r="M6" s="103"/>
      <c r="N6" s="40"/>
    </row>
    <row r="7" spans="1:15" ht="16.2" thickBot="1">
      <c r="B7" s="107"/>
      <c r="C7" s="109" t="s">
        <v>606</v>
      </c>
      <c r="D7" s="109"/>
      <c r="E7" s="110"/>
      <c r="F7" s="110"/>
      <c r="G7" s="110"/>
      <c r="H7" s="110"/>
      <c r="I7" s="110"/>
      <c r="J7" s="110"/>
      <c r="K7" s="110"/>
      <c r="L7" s="110"/>
      <c r="M7" s="110" t="s">
        <v>288</v>
      </c>
      <c r="N7" s="117"/>
    </row>
    <row r="8" spans="1:15" customFormat="1" ht="14.4" thickTop="1" thickBot="1">
      <c r="B8" s="69"/>
      <c r="C8" s="59"/>
      <c r="D8" s="59"/>
      <c r="E8" s="59"/>
      <c r="F8" s="59"/>
      <c r="G8" s="59"/>
      <c r="H8" s="59"/>
      <c r="I8" s="59"/>
    </row>
    <row r="9" spans="1:15" ht="15.6" thickTop="1">
      <c r="A9" s="85"/>
      <c r="B9" s="955"/>
      <c r="C9" s="956"/>
      <c r="D9" s="957"/>
      <c r="E9" s="958"/>
      <c r="F9" s="958" t="s">
        <v>502</v>
      </c>
      <c r="G9" s="958" t="s">
        <v>503</v>
      </c>
      <c r="H9" s="958" t="s">
        <v>503</v>
      </c>
      <c r="I9" s="958" t="s">
        <v>504</v>
      </c>
      <c r="J9" s="958" t="s">
        <v>504</v>
      </c>
      <c r="K9" s="958" t="s">
        <v>44</v>
      </c>
      <c r="L9" s="958" t="s">
        <v>464</v>
      </c>
      <c r="M9" s="958" t="s">
        <v>504</v>
      </c>
      <c r="N9" s="959"/>
      <c r="O9" s="94"/>
    </row>
    <row r="10" spans="1:15">
      <c r="A10" s="85"/>
      <c r="B10" s="876"/>
      <c r="C10" s="960"/>
      <c r="D10" s="877"/>
      <c r="E10" s="961"/>
      <c r="F10" s="961" t="s">
        <v>586</v>
      </c>
      <c r="G10" s="961" t="s">
        <v>332</v>
      </c>
      <c r="H10" s="961" t="s">
        <v>464</v>
      </c>
      <c r="I10" s="961" t="s">
        <v>44</v>
      </c>
      <c r="J10" s="961" t="s">
        <v>453</v>
      </c>
      <c r="K10" s="961" t="s">
        <v>455</v>
      </c>
      <c r="L10" s="961" t="s">
        <v>452</v>
      </c>
      <c r="M10" s="961" t="s">
        <v>456</v>
      </c>
      <c r="N10" s="881"/>
      <c r="O10" s="94"/>
    </row>
    <row r="11" spans="1:15">
      <c r="A11" s="85"/>
      <c r="B11" s="876"/>
      <c r="C11" s="960" t="s">
        <v>104</v>
      </c>
      <c r="D11" s="961" t="s">
        <v>126</v>
      </c>
      <c r="E11" s="961"/>
      <c r="F11" s="961" t="s">
        <v>452</v>
      </c>
      <c r="G11" s="961" t="s">
        <v>465</v>
      </c>
      <c r="H11" s="961" t="s">
        <v>452</v>
      </c>
      <c r="I11" s="961" t="s">
        <v>332</v>
      </c>
      <c r="J11" s="961" t="s">
        <v>126</v>
      </c>
      <c r="K11" s="961" t="s">
        <v>453</v>
      </c>
      <c r="L11" s="961" t="s">
        <v>455</v>
      </c>
      <c r="M11" s="961" t="s">
        <v>457</v>
      </c>
      <c r="N11" s="881"/>
      <c r="O11" s="94"/>
    </row>
    <row r="12" spans="1:15">
      <c r="A12" s="85"/>
      <c r="B12" s="876"/>
      <c r="C12" s="883"/>
      <c r="D12" s="961" t="s">
        <v>127</v>
      </c>
      <c r="E12" s="961" t="s">
        <v>16</v>
      </c>
      <c r="F12" s="961" t="s">
        <v>476</v>
      </c>
      <c r="G12" s="961" t="s">
        <v>466</v>
      </c>
      <c r="H12" s="961" t="s">
        <v>148</v>
      </c>
      <c r="I12" s="961" t="s">
        <v>41</v>
      </c>
      <c r="J12" s="961" t="s">
        <v>479</v>
      </c>
      <c r="K12" s="961" t="s">
        <v>147</v>
      </c>
      <c r="L12" s="961" t="s">
        <v>454</v>
      </c>
      <c r="M12" s="961" t="s">
        <v>454</v>
      </c>
      <c r="N12" s="881"/>
      <c r="O12" s="94"/>
    </row>
    <row r="13" spans="1:15">
      <c r="A13" s="85"/>
      <c r="B13" s="876"/>
      <c r="C13" s="883"/>
      <c r="D13" s="961"/>
      <c r="E13" s="961" t="s">
        <v>147</v>
      </c>
      <c r="F13" s="885" t="s">
        <v>545</v>
      </c>
      <c r="G13" s="962" t="s">
        <v>785</v>
      </c>
      <c r="H13" s="885" t="s">
        <v>551</v>
      </c>
      <c r="I13" s="885" t="s">
        <v>451</v>
      </c>
      <c r="J13" s="961" t="s">
        <v>552</v>
      </c>
      <c r="K13" s="961" t="s">
        <v>553</v>
      </c>
      <c r="L13" s="885" t="s">
        <v>554</v>
      </c>
      <c r="M13" s="885"/>
      <c r="N13" s="881"/>
      <c r="O13" s="94"/>
    </row>
    <row r="14" spans="1:15">
      <c r="A14" s="85"/>
      <c r="B14" s="876"/>
      <c r="C14" s="882"/>
      <c r="D14" s="963">
        <v>1</v>
      </c>
      <c r="E14" s="963">
        <v>2</v>
      </c>
      <c r="F14" s="963">
        <v>3</v>
      </c>
      <c r="G14" s="963">
        <v>4</v>
      </c>
      <c r="H14" s="963">
        <v>5</v>
      </c>
      <c r="I14" s="963">
        <v>6</v>
      </c>
      <c r="J14" s="963">
        <v>7</v>
      </c>
      <c r="K14" s="963">
        <v>8</v>
      </c>
      <c r="L14" s="963">
        <v>9</v>
      </c>
      <c r="M14" s="963">
        <v>10</v>
      </c>
      <c r="N14" s="881"/>
      <c r="O14" s="94"/>
    </row>
    <row r="15" spans="1:15">
      <c r="A15" s="85"/>
      <c r="B15" s="876"/>
      <c r="C15" s="444" t="str">
        <f>+'A7-UAD'!C13</f>
        <v xml:space="preserve"> </v>
      </c>
      <c r="D15" s="444" t="str">
        <f>+'A7-UAD'!D13</f>
        <v>Bachelor</v>
      </c>
      <c r="E15" s="452">
        <f>+('A7-UAD'!AC13+'A7-UAD'!AC34)/12</f>
        <v>0</v>
      </c>
      <c r="F15" s="478"/>
      <c r="G15" s="479"/>
      <c r="H15" s="452">
        <f>ROUND(F15*(1+G15),0)</f>
        <v>0</v>
      </c>
      <c r="I15" s="478"/>
      <c r="J15" s="452">
        <f>+'A7-UAD'!AC13</f>
        <v>0</v>
      </c>
      <c r="K15" s="451">
        <f t="shared" ref="K15:K34" si="0">ROUND(I15*J15,0)</f>
        <v>0</v>
      </c>
      <c r="L15" s="451">
        <f t="shared" ref="L15:L34" si="1">ROUND(H15*J15,0)</f>
        <v>0</v>
      </c>
      <c r="M15" s="883"/>
      <c r="N15" s="881"/>
      <c r="O15" s="458"/>
    </row>
    <row r="16" spans="1:15">
      <c r="A16" s="85"/>
      <c r="B16" s="876"/>
      <c r="C16" s="444" t="str">
        <f>+'A7-UAD'!C14</f>
        <v xml:space="preserve"> </v>
      </c>
      <c r="D16" s="444" t="str">
        <f>+'A7-UAD'!D14</f>
        <v>1 B Apt</v>
      </c>
      <c r="E16" s="452">
        <f>+('A7-UAD'!AC14+'A7-UAD'!AC35)/12</f>
        <v>0</v>
      </c>
      <c r="F16" s="478"/>
      <c r="G16" s="626"/>
      <c r="H16" s="452">
        <f t="shared" ref="H16:H34" si="2">ROUND(F16*(1+G16),0)</f>
        <v>0</v>
      </c>
      <c r="I16" s="478"/>
      <c r="J16" s="452">
        <f>+'A7-UAD'!AC14</f>
        <v>0</v>
      </c>
      <c r="K16" s="451">
        <f t="shared" si="0"/>
        <v>0</v>
      </c>
      <c r="L16" s="451">
        <f t="shared" si="1"/>
        <v>0</v>
      </c>
      <c r="M16" s="883"/>
      <c r="N16" s="881"/>
      <c r="O16" s="458"/>
    </row>
    <row r="17" spans="1:15">
      <c r="A17" s="85"/>
      <c r="B17" s="876"/>
      <c r="C17" s="444" t="str">
        <f>+'A7-UAD'!C15</f>
        <v xml:space="preserve"> </v>
      </c>
      <c r="D17" s="444" t="str">
        <f>+'A7-UAD'!D15</f>
        <v>2 B Apt</v>
      </c>
      <c r="E17" s="452">
        <f>+('A7-UAD'!AC15+'A7-UAD'!AC36)/12</f>
        <v>0</v>
      </c>
      <c r="F17" s="478"/>
      <c r="G17" s="626"/>
      <c r="H17" s="452">
        <f t="shared" si="2"/>
        <v>0</v>
      </c>
      <c r="I17" s="478"/>
      <c r="J17" s="452">
        <f>+'A7-UAD'!AC15</f>
        <v>0</v>
      </c>
      <c r="K17" s="451">
        <f t="shared" si="0"/>
        <v>0</v>
      </c>
      <c r="L17" s="451">
        <f t="shared" si="1"/>
        <v>0</v>
      </c>
      <c r="M17" s="883"/>
      <c r="N17" s="881"/>
      <c r="O17" s="458"/>
    </row>
    <row r="18" spans="1:15">
      <c r="A18" s="85"/>
      <c r="B18" s="876"/>
      <c r="C18" s="444" t="str">
        <f>+'A7-UAD'!C16</f>
        <v xml:space="preserve"> </v>
      </c>
      <c r="D18" s="445" t="str">
        <f>+'A7-UAD'!D16</f>
        <v>1 B Apt</v>
      </c>
      <c r="E18" s="452">
        <f>+('A7-UAD'!AC16+'A7-UAD'!AC37)/12</f>
        <v>0</v>
      </c>
      <c r="F18" s="478"/>
      <c r="G18" s="479"/>
      <c r="H18" s="452">
        <f t="shared" si="2"/>
        <v>0</v>
      </c>
      <c r="I18" s="478"/>
      <c r="J18" s="452">
        <f>+'A7-UAD'!AC16</f>
        <v>0</v>
      </c>
      <c r="K18" s="451">
        <f t="shared" si="0"/>
        <v>0</v>
      </c>
      <c r="L18" s="451">
        <f t="shared" si="1"/>
        <v>0</v>
      </c>
      <c r="M18" s="883"/>
      <c r="N18" s="881"/>
      <c r="O18" s="458"/>
    </row>
    <row r="19" spans="1:15">
      <c r="A19" s="85"/>
      <c r="B19" s="876"/>
      <c r="C19" s="444" t="str">
        <f>+'A7-UAD'!C17</f>
        <v xml:space="preserve"> </v>
      </c>
      <c r="D19" s="445" t="str">
        <f>+'A7-UAD'!D17</f>
        <v>2 B Apt</v>
      </c>
      <c r="E19" s="452">
        <f>+('A7-UAD'!AC17+'A7-UAD'!AC38)/12</f>
        <v>0</v>
      </c>
      <c r="F19" s="478"/>
      <c r="G19" s="479"/>
      <c r="H19" s="452">
        <f t="shared" si="2"/>
        <v>0</v>
      </c>
      <c r="I19" s="478"/>
      <c r="J19" s="452">
        <f>+'A7-UAD'!AC17</f>
        <v>0</v>
      </c>
      <c r="K19" s="451">
        <f t="shared" si="0"/>
        <v>0</v>
      </c>
      <c r="L19" s="451">
        <f t="shared" si="1"/>
        <v>0</v>
      </c>
      <c r="M19" s="883"/>
      <c r="N19" s="881"/>
      <c r="O19" s="458"/>
    </row>
    <row r="20" spans="1:15">
      <c r="A20" s="85"/>
      <c r="B20" s="876"/>
      <c r="C20" s="444" t="str">
        <f>+'A7-UAD'!C18</f>
        <v xml:space="preserve"> </v>
      </c>
      <c r="D20" s="445" t="str">
        <f>+'A7-UAD'!D18</f>
        <v>1 B Apt</v>
      </c>
      <c r="E20" s="452">
        <f>+('A7-UAD'!AC18+'A7-UAD'!AC39)/12</f>
        <v>0</v>
      </c>
      <c r="F20" s="478"/>
      <c r="G20" s="479"/>
      <c r="H20" s="452">
        <f t="shared" si="2"/>
        <v>0</v>
      </c>
      <c r="I20" s="478"/>
      <c r="J20" s="452">
        <f>+'A7-UAD'!AC18</f>
        <v>0</v>
      </c>
      <c r="K20" s="451">
        <f t="shared" si="0"/>
        <v>0</v>
      </c>
      <c r="L20" s="451">
        <f t="shared" si="1"/>
        <v>0</v>
      </c>
      <c r="M20" s="883"/>
      <c r="N20" s="881"/>
      <c r="O20" s="458"/>
    </row>
    <row r="21" spans="1:15">
      <c r="A21" s="85"/>
      <c r="B21" s="876"/>
      <c r="C21" s="444">
        <f>+'A7-UAD'!C19</f>
        <v>0</v>
      </c>
      <c r="D21" s="445" t="str">
        <f>+'A7-UAD'!D19</f>
        <v>2 B Apt</v>
      </c>
      <c r="E21" s="452">
        <f>+('A7-UAD'!AC19+'A7-UAD'!AC40)/12</f>
        <v>0</v>
      </c>
      <c r="F21" s="478"/>
      <c r="G21" s="479"/>
      <c r="H21" s="452">
        <f t="shared" si="2"/>
        <v>0</v>
      </c>
      <c r="I21" s="478"/>
      <c r="J21" s="452">
        <f>+'A7-UAD'!AC19</f>
        <v>0</v>
      </c>
      <c r="K21" s="451">
        <f t="shared" si="0"/>
        <v>0</v>
      </c>
      <c r="L21" s="451">
        <f t="shared" si="1"/>
        <v>0</v>
      </c>
      <c r="M21" s="883"/>
      <c r="N21" s="881"/>
      <c r="O21" s="94"/>
    </row>
    <row r="22" spans="1:15">
      <c r="A22" s="85"/>
      <c r="B22" s="876"/>
      <c r="C22" s="444">
        <f>+'A7-UAD'!C20</f>
        <v>0</v>
      </c>
      <c r="D22" s="445" t="str">
        <f>+'A7-UAD'!D20</f>
        <v>3 B Apt</v>
      </c>
      <c r="E22" s="452">
        <f>+('A7-UAD'!AC20+'A7-UAD'!AC41)/12</f>
        <v>0</v>
      </c>
      <c r="F22" s="478"/>
      <c r="G22" s="479"/>
      <c r="H22" s="452">
        <f t="shared" si="2"/>
        <v>0</v>
      </c>
      <c r="I22" s="478"/>
      <c r="J22" s="452">
        <f>+'A7-UAD'!AC20</f>
        <v>0</v>
      </c>
      <c r="K22" s="451">
        <f t="shared" si="0"/>
        <v>0</v>
      </c>
      <c r="L22" s="451">
        <f t="shared" si="1"/>
        <v>0</v>
      </c>
      <c r="M22" s="883"/>
      <c r="N22" s="881"/>
      <c r="O22" s="458"/>
    </row>
    <row r="23" spans="1:15">
      <c r="A23" s="85"/>
      <c r="B23" s="876"/>
      <c r="C23" s="444">
        <f>+'A7-UAD'!C21</f>
        <v>0</v>
      </c>
      <c r="D23" s="445" t="str">
        <f>+'A7-UAD'!D21</f>
        <v>4 B Apt</v>
      </c>
      <c r="E23" s="452">
        <f>+('A7-UAD'!AC21+'A7-UAD'!AC42)/12</f>
        <v>0</v>
      </c>
      <c r="F23" s="478"/>
      <c r="G23" s="479"/>
      <c r="H23" s="452">
        <f t="shared" si="2"/>
        <v>0</v>
      </c>
      <c r="I23" s="478"/>
      <c r="J23" s="452">
        <f>+'A7-UAD'!AC21</f>
        <v>0</v>
      </c>
      <c r="K23" s="451">
        <f t="shared" si="0"/>
        <v>0</v>
      </c>
      <c r="L23" s="451">
        <f t="shared" si="1"/>
        <v>0</v>
      </c>
      <c r="M23" s="883"/>
      <c r="N23" s="881"/>
      <c r="O23" s="94"/>
    </row>
    <row r="24" spans="1:15">
      <c r="A24" s="85"/>
      <c r="B24" s="876"/>
      <c r="C24" s="444">
        <f>+'A7-UAD'!C22</f>
        <v>0</v>
      </c>
      <c r="D24" s="445" t="str">
        <f>+'A7-UAD'!D22</f>
        <v>1 B TH</v>
      </c>
      <c r="E24" s="452">
        <f>+('A7-UAD'!AC22+'A7-UAD'!AC43)/12</f>
        <v>0</v>
      </c>
      <c r="F24" s="478"/>
      <c r="G24" s="479"/>
      <c r="H24" s="452">
        <f t="shared" si="2"/>
        <v>0</v>
      </c>
      <c r="I24" s="478"/>
      <c r="J24" s="452">
        <f>+'A7-UAD'!AC22</f>
        <v>0</v>
      </c>
      <c r="K24" s="451">
        <f t="shared" si="0"/>
        <v>0</v>
      </c>
      <c r="L24" s="451">
        <f t="shared" si="1"/>
        <v>0</v>
      </c>
      <c r="M24" s="883"/>
      <c r="N24" s="881"/>
      <c r="O24" s="94"/>
    </row>
    <row r="25" spans="1:15">
      <c r="A25" s="85"/>
      <c r="B25" s="876"/>
      <c r="C25" s="444">
        <f>+'A7-UAD'!C23</f>
        <v>0</v>
      </c>
      <c r="D25" s="445" t="str">
        <f>+'A7-UAD'!D23</f>
        <v>2 B TH</v>
      </c>
      <c r="E25" s="452">
        <f>+('A7-UAD'!AC23+'A7-UAD'!AC44)/12</f>
        <v>0</v>
      </c>
      <c r="F25" s="478"/>
      <c r="G25" s="479"/>
      <c r="H25" s="452">
        <f t="shared" si="2"/>
        <v>0</v>
      </c>
      <c r="I25" s="478"/>
      <c r="J25" s="452">
        <f>+'A7-UAD'!AC23</f>
        <v>0</v>
      </c>
      <c r="K25" s="451">
        <f t="shared" si="0"/>
        <v>0</v>
      </c>
      <c r="L25" s="451">
        <f t="shared" si="1"/>
        <v>0</v>
      </c>
      <c r="M25" s="883"/>
      <c r="N25" s="881"/>
      <c r="O25" s="94"/>
    </row>
    <row r="26" spans="1:15">
      <c r="A26" s="85"/>
      <c r="B26" s="876"/>
      <c r="C26" s="444">
        <f>+'A7-UAD'!C24</f>
        <v>0</v>
      </c>
      <c r="D26" s="445" t="str">
        <f>+'A7-UAD'!D24</f>
        <v>3 B TH</v>
      </c>
      <c r="E26" s="452">
        <f>+('A7-UAD'!AC24+'A7-UAD'!AC45)/12</f>
        <v>0</v>
      </c>
      <c r="F26" s="478"/>
      <c r="G26" s="479"/>
      <c r="H26" s="452">
        <f t="shared" si="2"/>
        <v>0</v>
      </c>
      <c r="I26" s="478"/>
      <c r="J26" s="452">
        <f>+'A7-UAD'!AC24</f>
        <v>0</v>
      </c>
      <c r="K26" s="451">
        <f t="shared" si="0"/>
        <v>0</v>
      </c>
      <c r="L26" s="451">
        <f t="shared" si="1"/>
        <v>0</v>
      </c>
      <c r="M26" s="883"/>
      <c r="N26" s="881"/>
      <c r="O26" s="94"/>
    </row>
    <row r="27" spans="1:15">
      <c r="A27" s="85"/>
      <c r="B27" s="876"/>
      <c r="C27" s="444">
        <f>+'A7-UAD'!C25</f>
        <v>0</v>
      </c>
      <c r="D27" s="445" t="str">
        <f>+'A7-UAD'!D25</f>
        <v>4 B TH</v>
      </c>
      <c r="E27" s="452">
        <f>+('A7-UAD'!AC25+'A7-UAD'!AC46)/12</f>
        <v>0</v>
      </c>
      <c r="F27" s="478"/>
      <c r="G27" s="479"/>
      <c r="H27" s="452">
        <f t="shared" si="2"/>
        <v>0</v>
      </c>
      <c r="I27" s="478"/>
      <c r="J27" s="452">
        <f>+'A7-UAD'!AC25</f>
        <v>0</v>
      </c>
      <c r="K27" s="451">
        <f t="shared" si="0"/>
        <v>0</v>
      </c>
      <c r="L27" s="451">
        <f t="shared" si="1"/>
        <v>0</v>
      </c>
      <c r="M27" s="883"/>
      <c r="N27" s="881"/>
      <c r="O27" s="94"/>
    </row>
    <row r="28" spans="1:15">
      <c r="A28" s="85"/>
      <c r="B28" s="876"/>
      <c r="C28" s="444">
        <f>+'A7-UAD'!C26</f>
        <v>0</v>
      </c>
      <c r="D28" s="445" t="str">
        <f>+'A7-UAD'!D26</f>
        <v>5 B TH</v>
      </c>
      <c r="E28" s="452">
        <f>+('A7-UAD'!AC26+'A7-UAD'!AC47)/12</f>
        <v>0</v>
      </c>
      <c r="F28" s="478"/>
      <c r="G28" s="479"/>
      <c r="H28" s="452">
        <f t="shared" si="2"/>
        <v>0</v>
      </c>
      <c r="I28" s="478"/>
      <c r="J28" s="452">
        <f>+'A7-UAD'!AC26</f>
        <v>0</v>
      </c>
      <c r="K28" s="451">
        <f t="shared" si="0"/>
        <v>0</v>
      </c>
      <c r="L28" s="451">
        <f t="shared" si="1"/>
        <v>0</v>
      </c>
      <c r="M28" s="883"/>
      <c r="N28" s="881"/>
      <c r="O28" s="94"/>
    </row>
    <row r="29" spans="1:15">
      <c r="A29" s="85"/>
      <c r="B29" s="876"/>
      <c r="C29" s="444">
        <f>+'A7-UAD'!C27</f>
        <v>0</v>
      </c>
      <c r="D29" s="445" t="str">
        <f>+'A7-UAD'!D27</f>
        <v>1 B TH</v>
      </c>
      <c r="E29" s="452">
        <f>+('A7-UAD'!AC27+'A7-UAD'!AC48)/12</f>
        <v>0</v>
      </c>
      <c r="F29" s="478"/>
      <c r="G29" s="479"/>
      <c r="H29" s="452">
        <f t="shared" si="2"/>
        <v>0</v>
      </c>
      <c r="I29" s="478"/>
      <c r="J29" s="452">
        <f>+'A7-UAD'!AC27</f>
        <v>0</v>
      </c>
      <c r="K29" s="451">
        <f t="shared" si="0"/>
        <v>0</v>
      </c>
      <c r="L29" s="451">
        <f t="shared" si="1"/>
        <v>0</v>
      </c>
      <c r="M29" s="883"/>
      <c r="N29" s="881"/>
      <c r="O29" s="94"/>
    </row>
    <row r="30" spans="1:15">
      <c r="A30" s="85"/>
      <c r="B30" s="876"/>
      <c r="C30" s="444">
        <f>+'A7-UAD'!C28</f>
        <v>0</v>
      </c>
      <c r="D30" s="445" t="str">
        <f>+'A7-UAD'!D28</f>
        <v>2 B TH</v>
      </c>
      <c r="E30" s="452">
        <f>+('A7-UAD'!AC28+'A7-UAD'!AC49)/12</f>
        <v>0</v>
      </c>
      <c r="F30" s="478"/>
      <c r="G30" s="479"/>
      <c r="H30" s="452">
        <f t="shared" si="2"/>
        <v>0</v>
      </c>
      <c r="I30" s="478"/>
      <c r="J30" s="452">
        <f>+'A7-UAD'!AC28</f>
        <v>0</v>
      </c>
      <c r="K30" s="451">
        <f t="shared" si="0"/>
        <v>0</v>
      </c>
      <c r="L30" s="451">
        <f t="shared" si="1"/>
        <v>0</v>
      </c>
      <c r="M30" s="883"/>
      <c r="N30" s="881"/>
      <c r="O30" s="94"/>
    </row>
    <row r="31" spans="1:15">
      <c r="A31" s="85"/>
      <c r="B31" s="876"/>
      <c r="C31" s="444">
        <f>+'A7-UAD'!C29</f>
        <v>0</v>
      </c>
      <c r="D31" s="445" t="str">
        <f>+'A7-UAD'!D29</f>
        <v>3 B TH</v>
      </c>
      <c r="E31" s="452">
        <f>+('A7-UAD'!AC29+'A7-UAD'!AC50)/12</f>
        <v>0</v>
      </c>
      <c r="F31" s="478"/>
      <c r="G31" s="479"/>
      <c r="H31" s="452">
        <f t="shared" si="2"/>
        <v>0</v>
      </c>
      <c r="I31" s="478"/>
      <c r="J31" s="452">
        <f>+'A7-UAD'!AC29</f>
        <v>0</v>
      </c>
      <c r="K31" s="451">
        <f t="shared" si="0"/>
        <v>0</v>
      </c>
      <c r="L31" s="451">
        <f t="shared" si="1"/>
        <v>0</v>
      </c>
      <c r="M31" s="883"/>
      <c r="N31" s="881"/>
      <c r="O31" s="94"/>
    </row>
    <row r="32" spans="1:15">
      <c r="A32" s="85"/>
      <c r="B32" s="876"/>
      <c r="C32" s="444">
        <f>+'A7-UAD'!C30</f>
        <v>0</v>
      </c>
      <c r="D32" s="445" t="str">
        <f>+'A7-UAD'!D30</f>
        <v>4 B TH</v>
      </c>
      <c r="E32" s="452">
        <f>+('A7-UAD'!AC30+'A7-UAD'!AC51)/12</f>
        <v>0</v>
      </c>
      <c r="F32" s="478"/>
      <c r="G32" s="479"/>
      <c r="H32" s="452">
        <f t="shared" si="2"/>
        <v>0</v>
      </c>
      <c r="I32" s="478"/>
      <c r="J32" s="452">
        <f>+'A7-UAD'!AC30</f>
        <v>0</v>
      </c>
      <c r="K32" s="451">
        <f t="shared" si="0"/>
        <v>0</v>
      </c>
      <c r="L32" s="451">
        <f t="shared" si="1"/>
        <v>0</v>
      </c>
      <c r="M32" s="883"/>
      <c r="N32" s="881"/>
      <c r="O32" s="94"/>
    </row>
    <row r="33" spans="1:15">
      <c r="A33" s="85"/>
      <c r="B33" s="876"/>
      <c r="C33" s="444">
        <f>+'A7-UAD'!C31</f>
        <v>0</v>
      </c>
      <c r="D33" s="445" t="str">
        <f>+'A7-UAD'!D31</f>
        <v>5 B TH</v>
      </c>
      <c r="E33" s="452">
        <f>+('A7-UAD'!AC31+'A7-UAD'!AC52)/12</f>
        <v>0</v>
      </c>
      <c r="F33" s="478"/>
      <c r="G33" s="479"/>
      <c r="H33" s="452">
        <f t="shared" si="2"/>
        <v>0</v>
      </c>
      <c r="I33" s="478"/>
      <c r="J33" s="452">
        <f>+'A7-UAD'!AC31</f>
        <v>0</v>
      </c>
      <c r="K33" s="451">
        <f t="shared" si="0"/>
        <v>0</v>
      </c>
      <c r="L33" s="451">
        <f t="shared" si="1"/>
        <v>0</v>
      </c>
      <c r="M33" s="883"/>
      <c r="N33" s="881"/>
      <c r="O33" s="94"/>
    </row>
    <row r="34" spans="1:15">
      <c r="A34" s="85"/>
      <c r="B34" s="876"/>
      <c r="C34" s="444">
        <f>+'A7-UAD'!C32</f>
        <v>0</v>
      </c>
      <c r="D34" s="445">
        <f>+'A7-UAD'!D32</f>
        <v>0</v>
      </c>
      <c r="E34" s="452">
        <f>+('A7-UAD'!AC32+'A7-UAD'!AC53)/12</f>
        <v>0</v>
      </c>
      <c r="F34" s="478"/>
      <c r="G34" s="479"/>
      <c r="H34" s="452">
        <f t="shared" si="2"/>
        <v>0</v>
      </c>
      <c r="I34" s="478"/>
      <c r="J34" s="452">
        <f>+'A7-UAD'!AC32</f>
        <v>0</v>
      </c>
      <c r="K34" s="451">
        <f t="shared" si="0"/>
        <v>0</v>
      </c>
      <c r="L34" s="451">
        <f t="shared" si="1"/>
        <v>0</v>
      </c>
      <c r="M34" s="883"/>
      <c r="N34" s="881"/>
      <c r="O34" s="94"/>
    </row>
    <row r="35" spans="1:15" ht="15.6" thickBot="1">
      <c r="A35" s="85"/>
      <c r="B35" s="876"/>
      <c r="C35" s="883"/>
      <c r="D35" s="968" t="s">
        <v>16</v>
      </c>
      <c r="E35" s="463">
        <f>IF((SUM(E15:E34))='A1 - Identification'!H16,SUM(E15:E34),"ERROR")</f>
        <v>0</v>
      </c>
      <c r="F35" s="883"/>
      <c r="G35" s="964"/>
      <c r="H35" s="883"/>
      <c r="I35" s="114"/>
      <c r="J35" s="453">
        <f>SUM(J15:J34)</f>
        <v>0</v>
      </c>
      <c r="K35" s="372">
        <f>SUM(K15:K34)</f>
        <v>0</v>
      </c>
      <c r="L35" s="372">
        <f>SUM(L15:L34)</f>
        <v>0</v>
      </c>
      <c r="M35" s="372">
        <f>'A4 - Operations'!N13-'A4 - Operations'!N17</f>
        <v>0</v>
      </c>
      <c r="N35" s="881"/>
      <c r="O35" s="458"/>
    </row>
    <row r="36" spans="1:15" ht="15.6" thickTop="1">
      <c r="A36" s="85"/>
      <c r="B36" s="876"/>
      <c r="C36" s="883"/>
      <c r="D36" s="883"/>
      <c r="E36" s="883"/>
      <c r="F36" s="883"/>
      <c r="G36" s="964"/>
      <c r="H36" s="883"/>
      <c r="I36" s="883"/>
      <c r="J36" s="964" t="s">
        <v>546</v>
      </c>
      <c r="K36" s="883"/>
      <c r="L36" s="883"/>
      <c r="M36" s="964" t="s">
        <v>582</v>
      </c>
      <c r="N36" s="881"/>
      <c r="O36" s="94"/>
    </row>
    <row r="37" spans="1:15">
      <c r="A37" s="85"/>
      <c r="B37" s="876"/>
      <c r="C37" s="883"/>
      <c r="D37" s="883"/>
      <c r="E37" s="883"/>
      <c r="F37" s="965"/>
      <c r="G37" s="964" t="s">
        <v>550</v>
      </c>
      <c r="H37" s="883"/>
      <c r="I37" s="883"/>
      <c r="J37" s="883"/>
      <c r="K37" s="883"/>
      <c r="L37" s="883"/>
      <c r="M37" s="883"/>
      <c r="N37" s="881"/>
      <c r="O37" s="94"/>
    </row>
    <row r="38" spans="1:15" ht="16.2" thickBot="1">
      <c r="A38" s="85"/>
      <c r="B38" s="896"/>
      <c r="C38" s="1203" t="str">
        <f>+Version</f>
        <v>version: RMD April 2021_MMAH Nov 2012</v>
      </c>
      <c r="D38" s="1203"/>
      <c r="E38" s="1203"/>
      <c r="F38" s="1203"/>
      <c r="G38" s="1203"/>
      <c r="H38" s="1203"/>
      <c r="I38" s="966"/>
      <c r="J38" s="967"/>
      <c r="K38" s="967"/>
      <c r="L38" s="967"/>
      <c r="M38" s="967"/>
      <c r="N38" s="901"/>
      <c r="O38" s="95"/>
    </row>
    <row r="39" spans="1:15" ht="15.6" thickTop="1">
      <c r="A39" s="551"/>
      <c r="B39" s="406"/>
      <c r="C39" s="551"/>
      <c r="D39" s="551"/>
      <c r="E39" s="551"/>
      <c r="F39" s="551"/>
      <c r="G39" s="551"/>
      <c r="H39" s="551"/>
      <c r="I39" s="551"/>
      <c r="J39" s="551"/>
      <c r="K39" s="551"/>
      <c r="L39" s="551"/>
      <c r="M39" s="551"/>
      <c r="N39" s="551"/>
    </row>
    <row r="40" spans="1:15" ht="15.6">
      <c r="B40" s="96"/>
    </row>
  </sheetData>
  <sheetProtection selectLockedCells="1"/>
  <mergeCells count="1">
    <mergeCell ref="C38:H38"/>
  </mergeCells>
  <phoneticPr fontId="43" type="noConversion"/>
  <pageMargins left="0.86" right="0.5" top="0.75" bottom="0.5" header="0.5" footer="0.25"/>
  <pageSetup scale="82"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23</vt:i4>
      </vt:variant>
    </vt:vector>
  </HeadingPairs>
  <TitlesOfParts>
    <vt:vector size="42" baseType="lpstr">
      <vt:lpstr>Drop Downs</vt:lpstr>
      <vt:lpstr>A1 - Identification</vt:lpstr>
      <vt:lpstr>A2 - Mgmt Reps</vt:lpstr>
      <vt:lpstr>A3 - Fin Position</vt:lpstr>
      <vt:lpstr>A4 - Operations</vt:lpstr>
      <vt:lpstr>A5 - NonShelter</vt:lpstr>
      <vt:lpstr>A6 - Cap Reserve</vt:lpstr>
      <vt:lpstr>A7-UAD</vt:lpstr>
      <vt:lpstr>A8 - Rents </vt:lpstr>
      <vt:lpstr>A9-Part VII HSA - Reg</vt:lpstr>
      <vt:lpstr>A10-Part VII HSA - 100% RGI</vt:lpstr>
      <vt:lpstr>B1 - MNP Stmt of Operations</vt:lpstr>
      <vt:lpstr>B2- MNP - Non-Shelter</vt:lpstr>
      <vt:lpstr>B3 - MNP -Federal Unit Activity</vt:lpstr>
      <vt:lpstr>B4 - MNP - Federal Subsidy</vt:lpstr>
      <vt:lpstr>C1 - Access</vt:lpstr>
      <vt:lpstr>Data Key</vt:lpstr>
      <vt:lpstr>MNP Data Key</vt:lpstr>
      <vt:lpstr>Data Key Alternative</vt:lpstr>
      <vt:lpstr>'A5 - NonShelter'!CorpName</vt:lpstr>
      <vt:lpstr>'A8 - Rents '!CorpName</vt:lpstr>
      <vt:lpstr>CorpName</vt:lpstr>
      <vt:lpstr>'A1 - Identification'!Print_Area</vt:lpstr>
      <vt:lpstr>'A10-Part VII HSA - 100% RGI'!Print_Area</vt:lpstr>
      <vt:lpstr>'A2 - Mgmt Reps'!Print_Area</vt:lpstr>
      <vt:lpstr>'A3 - Fin Position'!Print_Area</vt:lpstr>
      <vt:lpstr>'A4 - Operations'!Print_Area</vt:lpstr>
      <vt:lpstr>'A5 - NonShelter'!Print_Area</vt:lpstr>
      <vt:lpstr>'A6 - Cap Reserve'!Print_Area</vt:lpstr>
      <vt:lpstr>'A7-UAD'!Print_Area</vt:lpstr>
      <vt:lpstr>'A8 - Rents '!Print_Area</vt:lpstr>
      <vt:lpstr>'A9-Part VII HSA - Reg'!Print_Area</vt:lpstr>
      <vt:lpstr>'B1 - MNP Stmt of Operations'!Print_Area</vt:lpstr>
      <vt:lpstr>'B2- MNP - Non-Shelter'!Print_Area</vt:lpstr>
      <vt:lpstr>'B3 - MNP -Federal Unit Activity'!Print_Area</vt:lpstr>
      <vt:lpstr>'B4 - MNP - Federal Subsidy'!Print_Area</vt:lpstr>
      <vt:lpstr>'C1 - Access'!Print_Area</vt:lpstr>
      <vt:lpstr>'A9-Part VII HSA - Reg'!Print_Titles</vt:lpstr>
      <vt:lpstr>Version</vt:lpstr>
      <vt:lpstr>'A5 - NonShelter'!YearEnd</vt:lpstr>
      <vt:lpstr>'A8 - Rents '!YearEnd</vt:lpstr>
      <vt:lpstr>YearEnd</vt:lpstr>
    </vt:vector>
  </TitlesOfParts>
  <Company>MMAH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Information Return - Social Housing</dc:title>
  <dc:creator>Peter Johnson</dc:creator>
  <cp:lastModifiedBy>Julie Roza</cp:lastModifiedBy>
  <cp:lastPrinted>2021-03-24T15:18:23Z</cp:lastPrinted>
  <dcterms:created xsi:type="dcterms:W3CDTF">2000-10-10T17:26:54Z</dcterms:created>
  <dcterms:modified xsi:type="dcterms:W3CDTF">2021-05-07T15:21:47Z</dcterms:modified>
</cp:coreProperties>
</file>